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jessica.hart\Desktop\"/>
    </mc:Choice>
  </mc:AlternateContent>
  <xr:revisionPtr revIDLastSave="0" documentId="13_ncr:1_{CEBB7B05-F227-458A-92EA-04889792481F}" xr6:coauthVersionLast="47" xr6:coauthVersionMax="47" xr10:uidLastSave="{00000000-0000-0000-0000-000000000000}"/>
  <workbookProtection workbookAlgorithmName="SHA-512" workbookHashValue="N/LF/ryRdCOjKotTgmOM4/wQe6AZf7MDpg3GFBJEP8UmN7EO4ouBW7Vshdy4fQSfKVs2td5+Gw1WqrEAwfRGKQ==" workbookSaltValue="4erE9SQ1ZrWgpCemXKrWgA==" workbookSpinCount="100000" lockStructure="1"/>
  <bookViews>
    <workbookView xWindow="28680" yWindow="-120" windowWidth="29040" windowHeight="15840" tabRatio="844" xr2:uid="{00000000-000D-0000-FFFF-FFFF00000000}"/>
  </bookViews>
  <sheets>
    <sheet name="Contents" sheetId="25" r:id="rId1"/>
    <sheet name="Company info" sheetId="6" r:id="rId2"/>
    <sheet name="VAT summaries" sheetId="13" r:id="rId3"/>
    <sheet name="qtr1" sheetId="5" r:id="rId4"/>
    <sheet name="qtr2" sheetId="4" r:id="rId5"/>
    <sheet name="qtr3" sheetId="3" r:id="rId6"/>
    <sheet name="qtr4" sheetId="2" r:id="rId7"/>
    <sheet name="qtr5" sheetId="1" r:id="rId8"/>
    <sheet name="performance summary" sheetId="7" r:id="rId9"/>
    <sheet name="planning questionnaire" sheetId="17" r:id="rId10"/>
    <sheet name="Dividend vouchers" sheetId="24" r:id="rId11"/>
    <sheet name="Whitefield office use" sheetId="12" state="hidden" r:id="rId12"/>
    <sheet name="Whitefield office use (3)" sheetId="26" state="hidden" r:id="rId13"/>
    <sheet name="Whitefield office use(4)" sheetId="28" state="hidden" r:id="rId14"/>
    <sheet name="Whitefield office use(5)" sheetId="22" state="hidden" r:id="rId15"/>
  </sheets>
  <definedNames>
    <definedName name="_vrq1">'qtr1'!$J$31</definedName>
    <definedName name="_vrq2">'qtr2'!$J$31</definedName>
    <definedName name="_vrq3">'qtr3'!$J$31</definedName>
    <definedName name="_vrq4">'qtr4'!$J$31</definedName>
    <definedName name="_vrq5">'qtr5'!$J$31</definedName>
    <definedName name="Abate">'Whitefield office use (3)'!$B$4</definedName>
    <definedName name="Additional">'Whitefield office use (3)'!$B$18</definedName>
    <definedName name="AR">'Whitefield office use (3)'!$B$9</definedName>
    <definedName name="BR">'Whitefield office use (3)'!$B$7</definedName>
    <definedName name="BRB">'Whitefield office use (3)'!$B$5</definedName>
    <definedName name="calculator">#REF!</definedName>
    <definedName name="cardacq1">'qtr1'!$F$34:$F$128</definedName>
    <definedName name="cardacq2">'qtr2'!$F$34:$F$128</definedName>
    <definedName name="cardacq3">'qtr3'!$F$34:$F$128</definedName>
    <definedName name="cardacq4">'qtr4'!$F$34:$F$128</definedName>
    <definedName name="cardacq5">'qtr5'!$F$34:$F$128</definedName>
    <definedName name="cashacq1">'qtr1'!$E$34:$E$128</definedName>
    <definedName name="cashacq2">'qtr2'!$E$34:$E$128</definedName>
    <definedName name="cashacq3">'qtr3'!$E$34:$E$128</definedName>
    <definedName name="cashacq4">'qtr4'!$E$34:$E$128</definedName>
    <definedName name="cashacq5">'qtr5'!$E$34:$E$128</definedName>
    <definedName name="CGTalce">'Whitefield office use (3)'!$B$27</definedName>
    <definedName name="CGTrate">'Whitefield office use (3)'!$B$28</definedName>
    <definedName name="CGTrateHR">'Whitefield office use (3)'!$B$29</definedName>
    <definedName name="CGTrateres">'Whitefield office use (3)'!$B$30</definedName>
    <definedName name="CGTrateresHR">'Whitefield office use (3)'!$B$31</definedName>
    <definedName name="class2spt">'Whitefield office use (3)'!$B$26</definedName>
    <definedName name="class2weekly">'Whitefield office use (3)'!$B$25</definedName>
    <definedName name="CompanyInfo">'Company info'!$A$1</definedName>
    <definedName name="CT_full">'Whitefield office use (3)'!$B$34</definedName>
    <definedName name="CT_marginal">'Whitefield office use (3)'!$B$33</definedName>
    <definedName name="CT_smallco">'Whitefield office use (3)'!$B$32</definedName>
    <definedName name="CTfull">'Whitefield office use (3)'!$B$34</definedName>
    <definedName name="CTmarginal">'Whitefield office use (3)'!$B$33</definedName>
    <definedName name="CTsmallco">'Whitefield office use (3)'!$B$32</definedName>
    <definedName name="currentacq1">'qtr1'!$D$34:$D$128</definedName>
    <definedName name="currentacq2">'qtr2'!$D$34:$D$128</definedName>
    <definedName name="currentacq3">'qtr3'!$D$34:$D$128</definedName>
    <definedName name="currentacq4">'qtr4'!$D$34:$D$128</definedName>
    <definedName name="currentacq5">'qtr5'!$D$34:$D$128</definedName>
    <definedName name="depositacq1">'qtr1'!$G$34:$G$128</definedName>
    <definedName name="depositacq2">'qtr2'!$G$34:$G$128</definedName>
    <definedName name="depositacq3">'qtr3'!$G$34:$G$128</definedName>
    <definedName name="depositacq4">'qtr4'!$G$34:$G$128</definedName>
    <definedName name="depositacq5">'qtr5'!$G$34:$G$128</definedName>
    <definedName name="Divallce">'Whitefield office use (3)'!$B$10</definedName>
    <definedName name="DivAR">'Whitefield office use (3)'!$B$13</definedName>
    <definedName name="DivBR">'Whitefield office use (3)'!$B$11</definedName>
    <definedName name="DivHR">'Whitefield office use (3)'!$B$12</definedName>
    <definedName name="dividendvouchers">'Dividend vouchers'!$A$15</definedName>
    <definedName name="DivrateAR">'Whitefield office use (3)'!#REF!</definedName>
    <definedName name="DivrateHR">'Whitefield office use (3)'!#REF!</definedName>
    <definedName name="Ees">'Whitefield office use (3)'!$B$17</definedName>
    <definedName name="empal">'Whitefield office use (3)'!$B$35</definedName>
    <definedName name="Ers">'Whitefield office use (3)'!$B$19</definedName>
    <definedName name="ErsThold">'Whitefield office use (3)'!$B$20</definedName>
    <definedName name="examples">#REF!</definedName>
    <definedName name="frvrq1">'VAT summaries'!$E$28</definedName>
    <definedName name="frvrq2">'VAT summaries'!$F$28</definedName>
    <definedName name="frvrq3">'VAT summaries'!$G$28</definedName>
    <definedName name="frvrq4">'VAT summaries'!$H$28</definedName>
    <definedName name="frvrq5">'VAT summaries'!$I$28</definedName>
    <definedName name="guidancenotes">#REF!</definedName>
    <definedName name="Helpandguidance">#REF!</definedName>
    <definedName name="HOME">Contents!$A$1</definedName>
    <definedName name="HR">'Whitefield office use (3)'!$B$8</definedName>
    <definedName name="HRB">'Whitefield office use (3)'!$B$6</definedName>
    <definedName name="Ivexcess">'Whitefield office use (3)'!$B$24</definedName>
    <definedName name="Ivlower">'Whitefield office use (3)'!$B$21</definedName>
    <definedName name="Ivrate">'Whitefield office use (3)'!$B$23</definedName>
    <definedName name="Ivupper">'Whitefield office use (3)'!$B$22</definedName>
    <definedName name="LEL">'Whitefield office use (3)'!$B$14</definedName>
    <definedName name="netamountsq1">'qtr1'!$J$34:$J$128</definedName>
    <definedName name="netamountsq2">'qtr2'!$J$34:$J$128</definedName>
    <definedName name="netamountsq3">'qtr3'!$J$34:$J$128</definedName>
    <definedName name="netamountsq4">'qtr4'!$J$34:$J$128</definedName>
    <definedName name="netamountsq5">'qtr5'!$J$34:$J$128</definedName>
    <definedName name="PA">'Whitefield office use (3)'!$B$3</definedName>
    <definedName name="perfromancesummary">'performance summary'!$A$1</definedName>
    <definedName name="planningquestionnaire">'planning questionnaire'!$A$1</definedName>
    <definedName name="_xlnm.Print_Area" localSheetId="10">'Dividend vouchers'!$A$15:$I$53</definedName>
    <definedName name="_xlnm.Print_Area" localSheetId="9">'planning questionnaire'!$A$1:$K$123</definedName>
    <definedName name="_xlnm.Print_Area" localSheetId="3">'qtr1'!$A$21:$L$155</definedName>
    <definedName name="prorataAbate">'Whitefield office use(4)'!$D$25</definedName>
    <definedName name="prorataBRB">'Whitefield office use(4)'!$D$26</definedName>
    <definedName name="prorataDivallce">'Whitefield office use(4)'!$D$28</definedName>
    <definedName name="prorataHRB">'Whitefield office use(4)'!$D$27</definedName>
    <definedName name="prorataPA">'Whitefield office use(4)'!$D$24</definedName>
    <definedName name="Qtr1start">'qtr1'!$A$41</definedName>
    <definedName name="Qtr2start">'qtr2'!$A$41</definedName>
    <definedName name="Qtr3start">'qtr3'!$A$41</definedName>
    <definedName name="Qtr4start">'qtr4'!$A$41</definedName>
    <definedName name="Qtr5start">'qtr5'!$A$41</definedName>
    <definedName name="savingsallcebr">'Whitefield office use (3)'!$B$37</definedName>
    <definedName name="savingsallcehr">'Whitefield office use (3)'!$B$38</definedName>
    <definedName name="savingsallcestarting">'Whitefield office use (3)'!$B$36</definedName>
    <definedName name="stdvrq1">'VAT summaries'!$E$30</definedName>
    <definedName name="stdvrq2">'VAT summaries'!$F$30</definedName>
    <definedName name="stdvrq3">'VAT summaries'!$G$30</definedName>
    <definedName name="stdvrq4">'VAT summaries'!$H$30</definedName>
    <definedName name="stdvrq5">'VAT summaries'!$I$30</definedName>
    <definedName name="Thrd">'Whitefield office use (3)'!$B$15</definedName>
    <definedName name="totalsq1">'qtr1'!$H$34:$H$128</definedName>
    <definedName name="totalsq2">'qtr2'!$H$34:$H$128</definedName>
    <definedName name="totalsq3">'qtr3'!$H$34:$H$128</definedName>
    <definedName name="totalsq4">'qtr4'!$H$34:$H$128</definedName>
    <definedName name="totalsq5">'qtr5'!$H$34:$H$128</definedName>
    <definedName name="UEL">'Whitefield office use (3)'!$B$16</definedName>
    <definedName name="vatcontentq1">'qtr1'!$I$34:$I$128</definedName>
    <definedName name="vatcontentq2">'qtr2'!$I$34:$I$128</definedName>
    <definedName name="vatcontentq3">'qtr3'!$I$34:$I$128</definedName>
    <definedName name="vatcontentq4">'qtr4'!$I$34:$I$128</definedName>
    <definedName name="vatcontentq5">'qtr5'!$I$34:$I$128</definedName>
    <definedName name="vatstatusq1">'VAT summaries'!$E$27</definedName>
    <definedName name="vatstatusq2">'VAT summaries'!$F$27</definedName>
    <definedName name="vatstatusq3">'VAT summaries'!$G$27</definedName>
    <definedName name="vatstatusq4">'VAT summaries'!$H$27</definedName>
    <definedName name="vatstatusq5">'VAT summaries'!$I$27</definedName>
    <definedName name="vatsummaries">'VAT summaries'!$A$1</definedName>
    <definedName name="yearendquestionnair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26" l="1"/>
  <c r="C16" i="26"/>
  <c r="C15" i="26"/>
  <c r="C14" i="26"/>
  <c r="B14" i="26"/>
  <c r="B6" i="26"/>
  <c r="E5" i="26"/>
  <c r="C1" i="1" l="1"/>
  <c r="D12" i="1"/>
  <c r="C12" i="1"/>
  <c r="D11" i="1"/>
  <c r="C11" i="1"/>
  <c r="D10" i="1"/>
  <c r="C10" i="1"/>
  <c r="D9" i="1"/>
  <c r="C9" i="1"/>
  <c r="D8" i="1"/>
  <c r="C8" i="1"/>
  <c r="D7" i="1"/>
  <c r="C7" i="1"/>
  <c r="D6" i="1"/>
  <c r="C6" i="1"/>
  <c r="D5" i="1"/>
  <c r="C5" i="1"/>
  <c r="D4" i="1"/>
  <c r="C4" i="1"/>
  <c r="D3" i="1"/>
  <c r="C3" i="1"/>
  <c r="D2" i="1"/>
  <c r="C2" i="1"/>
  <c r="D1" i="1"/>
  <c r="D12" i="2"/>
  <c r="C12" i="2"/>
  <c r="D11" i="2"/>
  <c r="C11" i="2"/>
  <c r="D10" i="2"/>
  <c r="C10" i="2"/>
  <c r="D9" i="2"/>
  <c r="C9" i="2"/>
  <c r="D8" i="2"/>
  <c r="C8" i="2"/>
  <c r="D7" i="2"/>
  <c r="C7" i="2"/>
  <c r="D6" i="2"/>
  <c r="C6" i="2"/>
  <c r="D5" i="2"/>
  <c r="C5" i="2"/>
  <c r="D4" i="2"/>
  <c r="C4" i="2"/>
  <c r="D3" i="2"/>
  <c r="C3" i="2"/>
  <c r="D2" i="2"/>
  <c r="C2" i="2"/>
  <c r="D1" i="2"/>
  <c r="C1" i="2"/>
  <c r="D12" i="3"/>
  <c r="C12" i="3"/>
  <c r="D11" i="3"/>
  <c r="C11" i="3"/>
  <c r="D10" i="3"/>
  <c r="C10" i="3"/>
  <c r="D9" i="3"/>
  <c r="C9" i="3"/>
  <c r="D8" i="3"/>
  <c r="C8" i="3"/>
  <c r="D7" i="3"/>
  <c r="C7" i="3"/>
  <c r="D6" i="3"/>
  <c r="C6" i="3"/>
  <c r="D5" i="3"/>
  <c r="C5" i="3"/>
  <c r="D4" i="3"/>
  <c r="C4" i="3"/>
  <c r="D3" i="3"/>
  <c r="C3" i="3"/>
  <c r="D2" i="3"/>
  <c r="C2" i="3"/>
  <c r="D1" i="3"/>
  <c r="C1" i="3"/>
  <c r="D12" i="4"/>
  <c r="C12" i="4"/>
  <c r="D11" i="4"/>
  <c r="C11" i="4"/>
  <c r="D10" i="4"/>
  <c r="C10" i="4"/>
  <c r="D9" i="4"/>
  <c r="C9" i="4"/>
  <c r="D8" i="4"/>
  <c r="C8" i="4"/>
  <c r="D7" i="4"/>
  <c r="C7" i="4"/>
  <c r="D6" i="4"/>
  <c r="C6" i="4"/>
  <c r="D5" i="4"/>
  <c r="C5" i="4"/>
  <c r="D4" i="4"/>
  <c r="C4" i="4"/>
  <c r="D3" i="4"/>
  <c r="C3" i="4"/>
  <c r="D2" i="4"/>
  <c r="C2" i="4"/>
  <c r="D1" i="4"/>
  <c r="C1" i="4"/>
  <c r="D12" i="5"/>
  <c r="C12" i="5"/>
  <c r="D11" i="5"/>
  <c r="C11" i="5"/>
  <c r="D10" i="5"/>
  <c r="C10" i="5"/>
  <c r="D9" i="5"/>
  <c r="C9" i="5"/>
  <c r="D8" i="5"/>
  <c r="C8" i="5"/>
  <c r="D7" i="5"/>
  <c r="C7" i="5"/>
  <c r="D6" i="5"/>
  <c r="C6" i="5"/>
  <c r="D5" i="5"/>
  <c r="C5" i="5"/>
  <c r="D4" i="5"/>
  <c r="C4" i="5"/>
  <c r="D3" i="5"/>
  <c r="C3" i="5"/>
  <c r="D2" i="5"/>
  <c r="C2" i="5"/>
  <c r="D1" i="5"/>
  <c r="C1" i="5"/>
  <c r="B14" i="28" l="1"/>
  <c r="B28" i="28"/>
  <c r="C350" i="28"/>
  <c r="C349" i="28"/>
  <c r="C341" i="28"/>
  <c r="C320" i="28"/>
  <c r="C324" i="28" s="1"/>
  <c r="C315" i="28"/>
  <c r="C314" i="28"/>
  <c r="C248" i="28"/>
  <c r="C203" i="28"/>
  <c r="C191" i="28"/>
  <c r="C161" i="28"/>
  <c r="C94" i="28"/>
  <c r="C93" i="28"/>
  <c r="C86" i="28"/>
  <c r="C85" i="28"/>
  <c r="C144" i="28" s="1"/>
  <c r="B368" i="28"/>
  <c r="B373" i="28" s="1"/>
  <c r="A361" i="28"/>
  <c r="A360" i="28"/>
  <c r="A356" i="28"/>
  <c r="A355" i="28"/>
  <c r="B350" i="28"/>
  <c r="B349" i="28"/>
  <c r="B341" i="28"/>
  <c r="A333" i="28"/>
  <c r="A332" i="28"/>
  <c r="B320" i="28"/>
  <c r="B325" i="28" s="1"/>
  <c r="B332" i="28" s="1"/>
  <c r="B315" i="28"/>
  <c r="B314" i="28"/>
  <c r="B316" i="28" s="1"/>
  <c r="B73" i="28" s="1"/>
  <c r="A310" i="28"/>
  <c r="A299" i="28"/>
  <c r="A298" i="28"/>
  <c r="A268" i="28"/>
  <c r="A267" i="28"/>
  <c r="A266" i="28"/>
  <c r="B248" i="28"/>
  <c r="A222" i="28"/>
  <c r="A221" i="28"/>
  <c r="A220" i="28"/>
  <c r="B203" i="28"/>
  <c r="B191" i="28"/>
  <c r="A181" i="28"/>
  <c r="A180" i="28"/>
  <c r="A179" i="28"/>
  <c r="B161" i="28"/>
  <c r="A135" i="28"/>
  <c r="A134" i="28"/>
  <c r="A133" i="28"/>
  <c r="B94" i="28"/>
  <c r="B93" i="28"/>
  <c r="B86" i="28"/>
  <c r="B85" i="28"/>
  <c r="B371" i="28" l="1"/>
  <c r="C231" i="28"/>
  <c r="D28" i="28"/>
  <c r="B324" i="28"/>
  <c r="B326" i="28" s="1"/>
  <c r="B333" i="28" s="1"/>
  <c r="B335" i="28" s="1"/>
  <c r="B74" i="28" s="1"/>
  <c r="C95" i="28"/>
  <c r="C141" i="28" s="1"/>
  <c r="B95" i="28"/>
  <c r="B141" i="28" s="1"/>
  <c r="B351" i="28"/>
  <c r="C316" i="28"/>
  <c r="C73" i="28" s="1"/>
  <c r="C351" i="28"/>
  <c r="C325" i="28"/>
  <c r="C332" i="28" s="1"/>
  <c r="C78" i="28"/>
  <c r="B144" i="28"/>
  <c r="B231" i="28"/>
  <c r="B228" i="28" l="1"/>
  <c r="C228" i="28"/>
  <c r="C326" i="28"/>
  <c r="C333" i="28" s="1"/>
  <c r="C335" i="28" s="1"/>
  <c r="C74" i="28" s="1"/>
  <c r="B328" i="28"/>
  <c r="C328" i="28" l="1"/>
  <c r="AS40" i="1" l="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S116" i="1"/>
  <c r="AS117" i="1"/>
  <c r="AS118" i="1"/>
  <c r="AS119" i="1"/>
  <c r="AS120" i="1"/>
  <c r="AS121" i="1"/>
  <c r="AS122" i="1"/>
  <c r="AS123" i="1"/>
  <c r="AS124" i="1"/>
  <c r="AS125" i="1"/>
  <c r="AS126" i="1"/>
  <c r="AS127" i="1"/>
  <c r="AS129" i="1" s="1"/>
  <c r="AH8" i="22" s="1"/>
  <c r="AS128" i="1"/>
  <c r="AS39" i="1"/>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67" i="2"/>
  <c r="AS68" i="2"/>
  <c r="AS69" i="2"/>
  <c r="AS70" i="2"/>
  <c r="AS71" i="2"/>
  <c r="AS72" i="2"/>
  <c r="AS73" i="2"/>
  <c r="AS74" i="2"/>
  <c r="AS75" i="2"/>
  <c r="AS76" i="2"/>
  <c r="AS77" i="2"/>
  <c r="AS78" i="2"/>
  <c r="AS79" i="2"/>
  <c r="AS80" i="2"/>
  <c r="AS81" i="2"/>
  <c r="AS82" i="2"/>
  <c r="AS83" i="2"/>
  <c r="AS84" i="2"/>
  <c r="AS85" i="2"/>
  <c r="AS86" i="2"/>
  <c r="AS87" i="2"/>
  <c r="AS88" i="2"/>
  <c r="AS89" i="2"/>
  <c r="AS90" i="2"/>
  <c r="AS91" i="2"/>
  <c r="AS92" i="2"/>
  <c r="AS93" i="2"/>
  <c r="AS94" i="2"/>
  <c r="AS95" i="2"/>
  <c r="AS96" i="2"/>
  <c r="AS97" i="2"/>
  <c r="AS98" i="2"/>
  <c r="AS99" i="2"/>
  <c r="AS100" i="2"/>
  <c r="AS101" i="2"/>
  <c r="AS102" i="2"/>
  <c r="AS103" i="2"/>
  <c r="AS104" i="2"/>
  <c r="AS105" i="2"/>
  <c r="AS106" i="2"/>
  <c r="AS107" i="2"/>
  <c r="AS108" i="2"/>
  <c r="AS109" i="2"/>
  <c r="AS110" i="2"/>
  <c r="AS111" i="2"/>
  <c r="AS112" i="2"/>
  <c r="AS113" i="2"/>
  <c r="AS114" i="2"/>
  <c r="AS115" i="2"/>
  <c r="AS116" i="2"/>
  <c r="AS117" i="2"/>
  <c r="AS118" i="2"/>
  <c r="AS119" i="2"/>
  <c r="AS120" i="2"/>
  <c r="AS121" i="2"/>
  <c r="AS122" i="2"/>
  <c r="AS123" i="2"/>
  <c r="AS124" i="2"/>
  <c r="AS125" i="2"/>
  <c r="AS126" i="2"/>
  <c r="AS127" i="2"/>
  <c r="AS128" i="2"/>
  <c r="AS39" i="2"/>
  <c r="AS129" i="2" s="1"/>
  <c r="AH7" i="22" s="1"/>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9" i="3" s="1"/>
  <c r="AH6" i="22" s="1"/>
  <c r="AS128" i="3"/>
  <c r="AS39" i="3"/>
  <c r="AS40" i="4"/>
  <c r="AS41" i="4"/>
  <c r="AS42" i="4"/>
  <c r="AS43" i="4"/>
  <c r="AS44" i="4"/>
  <c r="AS45" i="4"/>
  <c r="AS46" i="4"/>
  <c r="AS47" i="4"/>
  <c r="AS48" i="4"/>
  <c r="AS49" i="4"/>
  <c r="AS50" i="4"/>
  <c r="AS51" i="4"/>
  <c r="AS52" i="4"/>
  <c r="AS53" i="4"/>
  <c r="AS54" i="4"/>
  <c r="AS55" i="4"/>
  <c r="AS56" i="4"/>
  <c r="AS57" i="4"/>
  <c r="AS58" i="4"/>
  <c r="AS59" i="4"/>
  <c r="AS60" i="4"/>
  <c r="AS61" i="4"/>
  <c r="AS62" i="4"/>
  <c r="AS63" i="4"/>
  <c r="AS64" i="4"/>
  <c r="AS65" i="4"/>
  <c r="AS66" i="4"/>
  <c r="AS67" i="4"/>
  <c r="AS68" i="4"/>
  <c r="AS69" i="4"/>
  <c r="AS70" i="4"/>
  <c r="AS71" i="4"/>
  <c r="AS72" i="4"/>
  <c r="AS73" i="4"/>
  <c r="AS74" i="4"/>
  <c r="AS75" i="4"/>
  <c r="AS76" i="4"/>
  <c r="AS77" i="4"/>
  <c r="AS78" i="4"/>
  <c r="AS79" i="4"/>
  <c r="AS80" i="4"/>
  <c r="AS81" i="4"/>
  <c r="AS82" i="4"/>
  <c r="AS83" i="4"/>
  <c r="AS84" i="4"/>
  <c r="AS85" i="4"/>
  <c r="AS86" i="4"/>
  <c r="AS87" i="4"/>
  <c r="AS88" i="4"/>
  <c r="AS89" i="4"/>
  <c r="AS90" i="4"/>
  <c r="AS91" i="4"/>
  <c r="AS92" i="4"/>
  <c r="AS93" i="4"/>
  <c r="AS94" i="4"/>
  <c r="AS95" i="4"/>
  <c r="AS96" i="4"/>
  <c r="AS97" i="4"/>
  <c r="AS98" i="4"/>
  <c r="AS99" i="4"/>
  <c r="AS100" i="4"/>
  <c r="AS101" i="4"/>
  <c r="AS102" i="4"/>
  <c r="AS103" i="4"/>
  <c r="AS104" i="4"/>
  <c r="AS105" i="4"/>
  <c r="AS106" i="4"/>
  <c r="AS107" i="4"/>
  <c r="AS108" i="4"/>
  <c r="AS109" i="4"/>
  <c r="AS110" i="4"/>
  <c r="AS111" i="4"/>
  <c r="AS112" i="4"/>
  <c r="AS113" i="4"/>
  <c r="AS114" i="4"/>
  <c r="AS115" i="4"/>
  <c r="AS116" i="4"/>
  <c r="AS117" i="4"/>
  <c r="AS118" i="4"/>
  <c r="AS119" i="4"/>
  <c r="AS120" i="4"/>
  <c r="AS121" i="4"/>
  <c r="AS122" i="4"/>
  <c r="AS123" i="4"/>
  <c r="AS124" i="4"/>
  <c r="AS125" i="4"/>
  <c r="AS126" i="4"/>
  <c r="AS127" i="4"/>
  <c r="AS128" i="4"/>
  <c r="AS39" i="4"/>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9" i="5" s="1"/>
  <c r="AH4" i="22" s="1"/>
  <c r="AS128" i="5"/>
  <c r="AS39" i="5"/>
  <c r="AS129" i="4" l="1"/>
  <c r="AH5" i="22" s="1"/>
  <c r="AH10" i="22" s="1"/>
  <c r="B90" i="7"/>
  <c r="F16" i="1"/>
  <c r="G16" i="1"/>
  <c r="H16" i="1"/>
  <c r="G26" i="7" s="1"/>
  <c r="F15" i="2"/>
  <c r="G15" i="2"/>
  <c r="H15" i="2"/>
  <c r="F25" i="7" s="1"/>
  <c r="F15" i="3"/>
  <c r="G15" i="3"/>
  <c r="H15" i="3"/>
  <c r="E25" i="7" s="1"/>
  <c r="F15" i="4"/>
  <c r="G15" i="4"/>
  <c r="H15" i="4"/>
  <c r="D25" i="7" s="1"/>
  <c r="F15" i="5"/>
  <c r="G15" i="5"/>
  <c r="H15" i="5"/>
  <c r="C25" i="7" s="1"/>
  <c r="G5" i="17" l="1"/>
  <c r="G7" i="17"/>
  <c r="G9" i="17"/>
  <c r="C29" i="7" l="1"/>
  <c r="C9" i="28"/>
  <c r="C10" i="28"/>
  <c r="B9" i="28"/>
  <c r="B10" i="28"/>
  <c r="B19" i="28" s="1"/>
  <c r="B53" i="28" s="1"/>
  <c r="B24" i="28"/>
  <c r="D24" i="28" s="1"/>
  <c r="D129" i="5"/>
  <c r="D132" i="5" s="1"/>
  <c r="G129" i="5"/>
  <c r="G35" i="4" s="1"/>
  <c r="G129" i="4" s="1"/>
  <c r="G123" i="7"/>
  <c r="H4" i="5"/>
  <c r="C12" i="7" s="1"/>
  <c r="H4" i="4"/>
  <c r="D12" i="7" s="1"/>
  <c r="H4" i="3"/>
  <c r="E12" i="7" s="1"/>
  <c r="H4" i="2"/>
  <c r="F12" i="7" s="1"/>
  <c r="H4" i="1"/>
  <c r="G12" i="7" s="1"/>
  <c r="H3" i="4"/>
  <c r="D11" i="7" s="1"/>
  <c r="H3" i="3"/>
  <c r="E11" i="7" s="1"/>
  <c r="H3" i="1"/>
  <c r="G11" i="7" s="1"/>
  <c r="H35" i="7"/>
  <c r="H36" i="7"/>
  <c r="H5" i="5"/>
  <c r="C13" i="7" s="1"/>
  <c r="H5" i="4"/>
  <c r="D13" i="7" s="1"/>
  <c r="H5" i="3"/>
  <c r="E13" i="7" s="1"/>
  <c r="H5" i="2"/>
  <c r="F13" i="7" s="1"/>
  <c r="H5" i="1"/>
  <c r="G13" i="7" s="1"/>
  <c r="H6" i="5"/>
  <c r="C14" i="7" s="1"/>
  <c r="H6" i="4"/>
  <c r="D14" i="7" s="1"/>
  <c r="H6" i="3"/>
  <c r="E14" i="7" s="1"/>
  <c r="H6" i="1"/>
  <c r="G14" i="7" s="1"/>
  <c r="H7" i="5"/>
  <c r="C15" i="7" s="1"/>
  <c r="H7" i="4"/>
  <c r="D15" i="7" s="1"/>
  <c r="H7" i="3"/>
  <c r="E15" i="7" s="1"/>
  <c r="H7" i="2"/>
  <c r="F15" i="7" s="1"/>
  <c r="H7" i="1"/>
  <c r="G15" i="7" s="1"/>
  <c r="D140" i="5"/>
  <c r="E140" i="5"/>
  <c r="F140" i="5"/>
  <c r="G140" i="5"/>
  <c r="H140" i="5"/>
  <c r="I140" i="5"/>
  <c r="P15" i="22" s="1"/>
  <c r="J140" i="5"/>
  <c r="D138" i="5"/>
  <c r="B34" i="12" s="1"/>
  <c r="J31" i="5"/>
  <c r="C13" i="5"/>
  <c r="C14" i="5"/>
  <c r="D14" i="5"/>
  <c r="D135" i="4"/>
  <c r="E135" i="4"/>
  <c r="E140" i="4" s="1"/>
  <c r="F140" i="4"/>
  <c r="G140" i="4"/>
  <c r="H140" i="4"/>
  <c r="I140" i="4"/>
  <c r="J140" i="4"/>
  <c r="J31" i="4"/>
  <c r="C13" i="4"/>
  <c r="C14" i="4"/>
  <c r="D14" i="4"/>
  <c r="E135" i="3"/>
  <c r="F140" i="3"/>
  <c r="G140" i="3"/>
  <c r="H140" i="3"/>
  <c r="I140" i="3"/>
  <c r="J140" i="3"/>
  <c r="P17" i="22" s="1"/>
  <c r="J31" i="3"/>
  <c r="C13" i="3"/>
  <c r="C14" i="3"/>
  <c r="D14" i="3"/>
  <c r="F140" i="2"/>
  <c r="G140" i="2"/>
  <c r="H140" i="2"/>
  <c r="I140" i="2"/>
  <c r="J140" i="2"/>
  <c r="C13" i="2"/>
  <c r="C14" i="2"/>
  <c r="D14" i="2"/>
  <c r="F140" i="1"/>
  <c r="G140" i="1"/>
  <c r="H140" i="1"/>
  <c r="I140" i="1"/>
  <c r="J140" i="1"/>
  <c r="C13" i="1"/>
  <c r="C14" i="1"/>
  <c r="D14" i="1"/>
  <c r="H16" i="5"/>
  <c r="C26" i="7" s="1"/>
  <c r="H16" i="4"/>
  <c r="D26" i="7" s="1"/>
  <c r="H16" i="3"/>
  <c r="E26" i="7" s="1"/>
  <c r="H16" i="2"/>
  <c r="F26" i="7" s="1"/>
  <c r="H15" i="1"/>
  <c r="H14" i="5"/>
  <c r="C24" i="7" s="1"/>
  <c r="H14" i="4"/>
  <c r="D24" i="7" s="1"/>
  <c r="H14" i="3"/>
  <c r="E24" i="7" s="1"/>
  <c r="H14" i="2"/>
  <c r="F24" i="7" s="1"/>
  <c r="H14" i="1"/>
  <c r="G24" i="7" s="1"/>
  <c r="H13" i="5"/>
  <c r="C23" i="7" s="1"/>
  <c r="H13" i="4"/>
  <c r="D23" i="7" s="1"/>
  <c r="H13" i="3"/>
  <c r="E23" i="7" s="1"/>
  <c r="H13" i="2"/>
  <c r="F23" i="7" s="1"/>
  <c r="H13" i="1"/>
  <c r="G23" i="7" s="1"/>
  <c r="H1" i="5"/>
  <c r="C16" i="7" s="1"/>
  <c r="H1" i="4"/>
  <c r="D16" i="7" s="1"/>
  <c r="H1" i="3"/>
  <c r="E16" i="7" s="1"/>
  <c r="H1" i="1"/>
  <c r="G16" i="7" s="1"/>
  <c r="H8" i="5"/>
  <c r="C18" i="7" s="1"/>
  <c r="H8" i="4"/>
  <c r="D18" i="7" s="1"/>
  <c r="H8" i="3"/>
  <c r="E18" i="7" s="1"/>
  <c r="H8" i="2"/>
  <c r="F18" i="7" s="1"/>
  <c r="H8" i="1"/>
  <c r="G18" i="7" s="1"/>
  <c r="G4" i="5"/>
  <c r="G6" i="5"/>
  <c r="G13" i="5"/>
  <c r="I151" i="5" s="1"/>
  <c r="G3" i="4"/>
  <c r="G4" i="4"/>
  <c r="G6" i="4"/>
  <c r="G13" i="4"/>
  <c r="I151" i="4" s="1"/>
  <c r="G3" i="3"/>
  <c r="G4" i="3"/>
  <c r="G6" i="3"/>
  <c r="G13" i="3"/>
  <c r="I151" i="3" s="1"/>
  <c r="G4" i="2"/>
  <c r="G13" i="2"/>
  <c r="I151" i="2" s="1"/>
  <c r="G3" i="1"/>
  <c r="G4" i="1"/>
  <c r="G6" i="1"/>
  <c r="G13" i="1"/>
  <c r="I151" i="1" s="1"/>
  <c r="H9" i="5"/>
  <c r="C19" i="7" s="1"/>
  <c r="H9" i="4"/>
  <c r="D19" i="7" s="1"/>
  <c r="H9" i="3"/>
  <c r="E19" i="7" s="1"/>
  <c r="H9" i="2"/>
  <c r="F19" i="7" s="1"/>
  <c r="H9" i="1"/>
  <c r="G19" i="7" s="1"/>
  <c r="H51" i="5"/>
  <c r="I51" i="5"/>
  <c r="J51" i="5"/>
  <c r="H52" i="5"/>
  <c r="I52" i="5" s="1"/>
  <c r="J52" i="5"/>
  <c r="H12" i="5"/>
  <c r="C22" i="7" s="1"/>
  <c r="H12" i="4"/>
  <c r="D22" i="7" s="1"/>
  <c r="H12" i="3"/>
  <c r="E22" i="7" s="1"/>
  <c r="H12" i="2"/>
  <c r="F22" i="7" s="1"/>
  <c r="H12" i="1"/>
  <c r="G22" i="7" s="1"/>
  <c r="H53" i="5"/>
  <c r="I53" i="5" s="1"/>
  <c r="J53" i="5"/>
  <c r="H11" i="5"/>
  <c r="C21" i="7" s="1"/>
  <c r="H11" i="4"/>
  <c r="D21" i="7" s="1"/>
  <c r="H11" i="3"/>
  <c r="E21" i="7" s="1"/>
  <c r="H11" i="2"/>
  <c r="F21" i="7" s="1"/>
  <c r="H11" i="1"/>
  <c r="G21" i="7" s="1"/>
  <c r="H43" i="5"/>
  <c r="I43" i="5" s="1"/>
  <c r="J43" i="5"/>
  <c r="H42" i="5"/>
  <c r="I42" i="5"/>
  <c r="J42" i="5"/>
  <c r="H50" i="5"/>
  <c r="I50" i="5" s="1"/>
  <c r="J50" i="5"/>
  <c r="H44" i="5"/>
  <c r="I44" i="5"/>
  <c r="J44" i="5"/>
  <c r="H45" i="5"/>
  <c r="I45" i="5" s="1"/>
  <c r="J45" i="5"/>
  <c r="H47" i="5"/>
  <c r="I47" i="5"/>
  <c r="J47" i="5"/>
  <c r="H46" i="5"/>
  <c r="I46" i="5" s="1"/>
  <c r="J46" i="5"/>
  <c r="H48" i="5"/>
  <c r="I48" i="5" s="1"/>
  <c r="J48" i="5"/>
  <c r="H45" i="2"/>
  <c r="D114" i="7"/>
  <c r="C28" i="28"/>
  <c r="C27" i="28"/>
  <c r="C26" i="28"/>
  <c r="C25" i="28"/>
  <c r="C24" i="28"/>
  <c r="B27" i="28"/>
  <c r="D27" i="28" s="1"/>
  <c r="B26" i="28"/>
  <c r="D26" i="28" s="1"/>
  <c r="B25" i="28"/>
  <c r="D25" i="28" s="1"/>
  <c r="H49" i="5"/>
  <c r="B17" i="22"/>
  <c r="B15" i="22"/>
  <c r="A33" i="24"/>
  <c r="A42" i="24"/>
  <c r="D27" i="24"/>
  <c r="A15" i="24"/>
  <c r="A41" i="24" s="1"/>
  <c r="A1" i="22"/>
  <c r="J121" i="1"/>
  <c r="H121" i="1"/>
  <c r="I121" i="1" s="1"/>
  <c r="J120" i="1"/>
  <c r="H120" i="1"/>
  <c r="I120" i="1" s="1"/>
  <c r="J119" i="1"/>
  <c r="H119" i="1"/>
  <c r="I119" i="1" s="1"/>
  <c r="J118" i="1"/>
  <c r="H118" i="1"/>
  <c r="I118" i="1" s="1"/>
  <c r="J113" i="2"/>
  <c r="H113" i="2"/>
  <c r="I113" i="2" s="1"/>
  <c r="J112" i="2"/>
  <c r="H112" i="2"/>
  <c r="I112" i="2" s="1"/>
  <c r="J111" i="2"/>
  <c r="H111" i="2"/>
  <c r="I111" i="2" s="1"/>
  <c r="J110" i="2"/>
  <c r="H110" i="2"/>
  <c r="I110" i="2" s="1"/>
  <c r="J109" i="2"/>
  <c r="H109" i="2"/>
  <c r="I109" i="2" s="1"/>
  <c r="J120" i="3"/>
  <c r="H120" i="3"/>
  <c r="I120" i="3" s="1"/>
  <c r="J119" i="3"/>
  <c r="H119" i="3"/>
  <c r="I119" i="3" s="1"/>
  <c r="J118" i="3"/>
  <c r="H118" i="3"/>
  <c r="I118" i="3" s="1"/>
  <c r="J117" i="3"/>
  <c r="H117" i="3"/>
  <c r="I117" i="3" s="1"/>
  <c r="J116" i="3"/>
  <c r="H116" i="3"/>
  <c r="I116" i="3" s="1"/>
  <c r="J115" i="3"/>
  <c r="H115" i="3"/>
  <c r="I115" i="3" s="1"/>
  <c r="J34" i="12"/>
  <c r="H34" i="12"/>
  <c r="F34" i="12"/>
  <c r="D34" i="12"/>
  <c r="I45" i="2"/>
  <c r="J45" i="2"/>
  <c r="P16" i="22"/>
  <c r="B13" i="22"/>
  <c r="N62" i="1"/>
  <c r="O62" i="1"/>
  <c r="P62" i="1"/>
  <c r="Q62" i="1"/>
  <c r="R62" i="1"/>
  <c r="S62" i="1"/>
  <c r="T62" i="1"/>
  <c r="U62" i="1"/>
  <c r="V62" i="1"/>
  <c r="W62" i="1"/>
  <c r="X62" i="1"/>
  <c r="Y62" i="1"/>
  <c r="Z62" i="1"/>
  <c r="AA62" i="1"/>
  <c r="AB62" i="1"/>
  <c r="AC62" i="1"/>
  <c r="AD62" i="1"/>
  <c r="AE62" i="1"/>
  <c r="AF62" i="1"/>
  <c r="AG62" i="1"/>
  <c r="AH62" i="1"/>
  <c r="AI62" i="1"/>
  <c r="AJ62" i="1"/>
  <c r="AK62" i="1"/>
  <c r="AL62" i="1"/>
  <c r="AM62" i="1"/>
  <c r="AN62" i="1"/>
  <c r="AO62" i="1"/>
  <c r="AP62" i="1"/>
  <c r="AQ62" i="1"/>
  <c r="AR62" i="1"/>
  <c r="AT62" i="1"/>
  <c r="AU62" i="1"/>
  <c r="N63" i="1"/>
  <c r="O63" i="1"/>
  <c r="P63" i="1"/>
  <c r="Q63" i="1"/>
  <c r="R63" i="1"/>
  <c r="S63" i="1"/>
  <c r="T63" i="1"/>
  <c r="U63" i="1"/>
  <c r="V63" i="1"/>
  <c r="W63" i="1"/>
  <c r="X63" i="1"/>
  <c r="Y63" i="1"/>
  <c r="Z63" i="1"/>
  <c r="AA63" i="1"/>
  <c r="AB63" i="1"/>
  <c r="AC63" i="1"/>
  <c r="AD63" i="1"/>
  <c r="AE63" i="1"/>
  <c r="AF63" i="1"/>
  <c r="AG63" i="1"/>
  <c r="AH63" i="1"/>
  <c r="AI63" i="1"/>
  <c r="AJ63" i="1"/>
  <c r="AK63" i="1"/>
  <c r="AL63" i="1"/>
  <c r="AM63" i="1"/>
  <c r="AN63" i="1"/>
  <c r="AO63" i="1"/>
  <c r="AP63" i="1"/>
  <c r="AQ63" i="1"/>
  <c r="AR63" i="1"/>
  <c r="AT63" i="1"/>
  <c r="AU63" i="1"/>
  <c r="N64" i="1"/>
  <c r="O64" i="1"/>
  <c r="P64" i="1"/>
  <c r="Q64" i="1"/>
  <c r="R64" i="1"/>
  <c r="S64" i="1"/>
  <c r="T64" i="1"/>
  <c r="U64" i="1"/>
  <c r="V64" i="1"/>
  <c r="W64" i="1"/>
  <c r="X64" i="1"/>
  <c r="Y64" i="1"/>
  <c r="Z64" i="1"/>
  <c r="AA64" i="1"/>
  <c r="AB64" i="1"/>
  <c r="AC64" i="1"/>
  <c r="AD64" i="1"/>
  <c r="AE64" i="1"/>
  <c r="AF64" i="1"/>
  <c r="AG64" i="1"/>
  <c r="AH64" i="1"/>
  <c r="AI64" i="1"/>
  <c r="AJ64" i="1"/>
  <c r="AK64" i="1"/>
  <c r="AL64" i="1"/>
  <c r="AM64" i="1"/>
  <c r="AN64" i="1"/>
  <c r="AO64" i="1"/>
  <c r="AP64" i="1"/>
  <c r="AQ64" i="1"/>
  <c r="AR64" i="1"/>
  <c r="AT64" i="1"/>
  <c r="AU64" i="1"/>
  <c r="N65" i="1"/>
  <c r="O65" i="1"/>
  <c r="P65" i="1"/>
  <c r="Q65" i="1"/>
  <c r="R65" i="1"/>
  <c r="S65" i="1"/>
  <c r="T65" i="1"/>
  <c r="U65" i="1"/>
  <c r="V65" i="1"/>
  <c r="W65" i="1"/>
  <c r="X65" i="1"/>
  <c r="Y65" i="1"/>
  <c r="Z65" i="1"/>
  <c r="AA65" i="1"/>
  <c r="AB65" i="1"/>
  <c r="AC65" i="1"/>
  <c r="AD65" i="1"/>
  <c r="AE65" i="1"/>
  <c r="AF65" i="1"/>
  <c r="AG65" i="1"/>
  <c r="AH65" i="1"/>
  <c r="AI65" i="1"/>
  <c r="AJ65" i="1"/>
  <c r="AK65" i="1"/>
  <c r="AL65" i="1"/>
  <c r="AM65" i="1"/>
  <c r="AN65" i="1"/>
  <c r="AO65" i="1"/>
  <c r="AP65" i="1"/>
  <c r="AQ65" i="1"/>
  <c r="AR65" i="1"/>
  <c r="AT65" i="1"/>
  <c r="AU65" i="1"/>
  <c r="N66" i="1"/>
  <c r="O66" i="1"/>
  <c r="P66" i="1"/>
  <c r="Q66" i="1"/>
  <c r="R66" i="1"/>
  <c r="S66" i="1"/>
  <c r="T66" i="1"/>
  <c r="U66" i="1"/>
  <c r="V66" i="1"/>
  <c r="W66" i="1"/>
  <c r="X66" i="1"/>
  <c r="Y66" i="1"/>
  <c r="Z66" i="1"/>
  <c r="AA66" i="1"/>
  <c r="AB66" i="1"/>
  <c r="AC66" i="1"/>
  <c r="AD66" i="1"/>
  <c r="AE66" i="1"/>
  <c r="AF66" i="1"/>
  <c r="AG66" i="1"/>
  <c r="AH66" i="1"/>
  <c r="AI66" i="1"/>
  <c r="AJ66" i="1"/>
  <c r="AK66" i="1"/>
  <c r="AL66" i="1"/>
  <c r="AM66" i="1"/>
  <c r="AN66" i="1"/>
  <c r="AO66" i="1"/>
  <c r="AP66" i="1"/>
  <c r="AQ66" i="1"/>
  <c r="AR66" i="1"/>
  <c r="AT66" i="1"/>
  <c r="AU66" i="1"/>
  <c r="N67" i="1"/>
  <c r="O67" i="1"/>
  <c r="P67" i="1"/>
  <c r="Q67" i="1"/>
  <c r="R67" i="1"/>
  <c r="S67" i="1"/>
  <c r="T67" i="1"/>
  <c r="U67" i="1"/>
  <c r="V67" i="1"/>
  <c r="W67" i="1"/>
  <c r="X67" i="1"/>
  <c r="Y67" i="1"/>
  <c r="Z67" i="1"/>
  <c r="AA67" i="1"/>
  <c r="AB67" i="1"/>
  <c r="AC67" i="1"/>
  <c r="AD67" i="1"/>
  <c r="AE67" i="1"/>
  <c r="AF67" i="1"/>
  <c r="AG67" i="1"/>
  <c r="AH67" i="1"/>
  <c r="AI67" i="1"/>
  <c r="AJ67" i="1"/>
  <c r="AK67" i="1"/>
  <c r="AL67" i="1"/>
  <c r="AM67" i="1"/>
  <c r="AN67" i="1"/>
  <c r="AO67" i="1"/>
  <c r="AP67" i="1"/>
  <c r="AQ67" i="1"/>
  <c r="AR67" i="1"/>
  <c r="AT67" i="1"/>
  <c r="AU67" i="1"/>
  <c r="N68" i="1"/>
  <c r="O68" i="1"/>
  <c r="P68" i="1"/>
  <c r="Q68" i="1"/>
  <c r="R68" i="1"/>
  <c r="S68" i="1"/>
  <c r="T68" i="1"/>
  <c r="U68" i="1"/>
  <c r="V68" i="1"/>
  <c r="W68" i="1"/>
  <c r="X68" i="1"/>
  <c r="Y68" i="1"/>
  <c r="Z68" i="1"/>
  <c r="AA68" i="1"/>
  <c r="AB68" i="1"/>
  <c r="AC68" i="1"/>
  <c r="AD68" i="1"/>
  <c r="AE68" i="1"/>
  <c r="AF68" i="1"/>
  <c r="AG68" i="1"/>
  <c r="AH68" i="1"/>
  <c r="AI68" i="1"/>
  <c r="AJ68" i="1"/>
  <c r="AK68" i="1"/>
  <c r="AL68" i="1"/>
  <c r="AM68" i="1"/>
  <c r="AN68" i="1"/>
  <c r="AO68" i="1"/>
  <c r="AP68" i="1"/>
  <c r="AQ68" i="1"/>
  <c r="AR68" i="1"/>
  <c r="AT68" i="1"/>
  <c r="AU68" i="1"/>
  <c r="N69" i="1"/>
  <c r="O69" i="1"/>
  <c r="P69" i="1"/>
  <c r="Q69" i="1"/>
  <c r="R69" i="1"/>
  <c r="S69" i="1"/>
  <c r="T69" i="1"/>
  <c r="U69" i="1"/>
  <c r="V69" i="1"/>
  <c r="W69" i="1"/>
  <c r="X69" i="1"/>
  <c r="Y69" i="1"/>
  <c r="Z69" i="1"/>
  <c r="AA69" i="1"/>
  <c r="AB69" i="1"/>
  <c r="AC69" i="1"/>
  <c r="AD69" i="1"/>
  <c r="AE69" i="1"/>
  <c r="AF69" i="1"/>
  <c r="AG69" i="1"/>
  <c r="AH69" i="1"/>
  <c r="AI69" i="1"/>
  <c r="AJ69" i="1"/>
  <c r="AK69" i="1"/>
  <c r="AL69" i="1"/>
  <c r="AM69" i="1"/>
  <c r="AN69" i="1"/>
  <c r="AO69" i="1"/>
  <c r="AP69" i="1"/>
  <c r="AQ69" i="1"/>
  <c r="AR69" i="1"/>
  <c r="AT69" i="1"/>
  <c r="AU69" i="1"/>
  <c r="N70" i="1"/>
  <c r="O70" i="1"/>
  <c r="P70" i="1"/>
  <c r="Q70" i="1"/>
  <c r="R70" i="1"/>
  <c r="S70" i="1"/>
  <c r="T70" i="1"/>
  <c r="U70" i="1"/>
  <c r="V70" i="1"/>
  <c r="W70" i="1"/>
  <c r="X70" i="1"/>
  <c r="Y70" i="1"/>
  <c r="Z70" i="1"/>
  <c r="AA70" i="1"/>
  <c r="AB70" i="1"/>
  <c r="AC70" i="1"/>
  <c r="AD70" i="1"/>
  <c r="AE70" i="1"/>
  <c r="AF70" i="1"/>
  <c r="AG70" i="1"/>
  <c r="AH70" i="1"/>
  <c r="AI70" i="1"/>
  <c r="AJ70" i="1"/>
  <c r="AK70" i="1"/>
  <c r="AL70" i="1"/>
  <c r="AM70" i="1"/>
  <c r="AN70" i="1"/>
  <c r="AO70" i="1"/>
  <c r="AP70" i="1"/>
  <c r="AQ70" i="1"/>
  <c r="AR70" i="1"/>
  <c r="AT70" i="1"/>
  <c r="AU70" i="1"/>
  <c r="N71" i="1"/>
  <c r="O71" i="1"/>
  <c r="P71" i="1"/>
  <c r="Q71" i="1"/>
  <c r="R71" i="1"/>
  <c r="S71" i="1"/>
  <c r="T71" i="1"/>
  <c r="U71" i="1"/>
  <c r="V71" i="1"/>
  <c r="W71" i="1"/>
  <c r="X71" i="1"/>
  <c r="Y71" i="1"/>
  <c r="Z71" i="1"/>
  <c r="AA71" i="1"/>
  <c r="AB71" i="1"/>
  <c r="AC71" i="1"/>
  <c r="AD71" i="1"/>
  <c r="AE71" i="1"/>
  <c r="AF71" i="1"/>
  <c r="AG71" i="1"/>
  <c r="AH71" i="1"/>
  <c r="AI71" i="1"/>
  <c r="AJ71" i="1"/>
  <c r="AK71" i="1"/>
  <c r="AL71" i="1"/>
  <c r="AM71" i="1"/>
  <c r="AN71" i="1"/>
  <c r="AO71" i="1"/>
  <c r="AP71" i="1"/>
  <c r="AQ71" i="1"/>
  <c r="AR71" i="1"/>
  <c r="AT71" i="1"/>
  <c r="AU71" i="1"/>
  <c r="N72" i="1"/>
  <c r="O72" i="1"/>
  <c r="P72" i="1"/>
  <c r="Q72" i="1"/>
  <c r="R72" i="1"/>
  <c r="S72" i="1"/>
  <c r="T72" i="1"/>
  <c r="U72" i="1"/>
  <c r="V72" i="1"/>
  <c r="W72" i="1"/>
  <c r="X72" i="1"/>
  <c r="Y72" i="1"/>
  <c r="Z72" i="1"/>
  <c r="AA72" i="1"/>
  <c r="AB72" i="1"/>
  <c r="AC72" i="1"/>
  <c r="AD72" i="1"/>
  <c r="AE72" i="1"/>
  <c r="AF72" i="1"/>
  <c r="AG72" i="1"/>
  <c r="AH72" i="1"/>
  <c r="AI72" i="1"/>
  <c r="AJ72" i="1"/>
  <c r="AK72" i="1"/>
  <c r="AL72" i="1"/>
  <c r="AM72" i="1"/>
  <c r="AN72" i="1"/>
  <c r="AO72" i="1"/>
  <c r="AP72" i="1"/>
  <c r="AQ72" i="1"/>
  <c r="AR72" i="1"/>
  <c r="AT72" i="1"/>
  <c r="AU72" i="1"/>
  <c r="N73" i="1"/>
  <c r="O73" i="1"/>
  <c r="P73" i="1"/>
  <c r="Q73" i="1"/>
  <c r="R73" i="1"/>
  <c r="S73" i="1"/>
  <c r="T73" i="1"/>
  <c r="U73" i="1"/>
  <c r="V73" i="1"/>
  <c r="W73" i="1"/>
  <c r="X73" i="1"/>
  <c r="Y73" i="1"/>
  <c r="Z73" i="1"/>
  <c r="AA73" i="1"/>
  <c r="AB73" i="1"/>
  <c r="AC73" i="1"/>
  <c r="AD73" i="1"/>
  <c r="AE73" i="1"/>
  <c r="AF73" i="1"/>
  <c r="AG73" i="1"/>
  <c r="AH73" i="1"/>
  <c r="AI73" i="1"/>
  <c r="AJ73" i="1"/>
  <c r="AK73" i="1"/>
  <c r="AL73" i="1"/>
  <c r="AM73" i="1"/>
  <c r="AN73" i="1"/>
  <c r="AO73" i="1"/>
  <c r="AP73" i="1"/>
  <c r="AQ73" i="1"/>
  <c r="AR73" i="1"/>
  <c r="AT73" i="1"/>
  <c r="AU73" i="1"/>
  <c r="N74" i="1"/>
  <c r="O74" i="1"/>
  <c r="P74" i="1"/>
  <c r="Q74" i="1"/>
  <c r="R74" i="1"/>
  <c r="S74" i="1"/>
  <c r="T74" i="1"/>
  <c r="U74" i="1"/>
  <c r="V74" i="1"/>
  <c r="W74" i="1"/>
  <c r="X74" i="1"/>
  <c r="Y74" i="1"/>
  <c r="Z74" i="1"/>
  <c r="AA74" i="1"/>
  <c r="AB74" i="1"/>
  <c r="AC74" i="1"/>
  <c r="AD74" i="1"/>
  <c r="AE74" i="1"/>
  <c r="AF74" i="1"/>
  <c r="AG74" i="1"/>
  <c r="AH74" i="1"/>
  <c r="AI74" i="1"/>
  <c r="AJ74" i="1"/>
  <c r="AK74" i="1"/>
  <c r="AL74" i="1"/>
  <c r="AM74" i="1"/>
  <c r="AN74" i="1"/>
  <c r="AO74" i="1"/>
  <c r="AP74" i="1"/>
  <c r="AQ74" i="1"/>
  <c r="AR74" i="1"/>
  <c r="AT74" i="1"/>
  <c r="AU74" i="1"/>
  <c r="N75" i="1"/>
  <c r="O75" i="1"/>
  <c r="P75" i="1"/>
  <c r="Q75" i="1"/>
  <c r="R75" i="1"/>
  <c r="S75" i="1"/>
  <c r="T75" i="1"/>
  <c r="U75" i="1"/>
  <c r="V75" i="1"/>
  <c r="W75" i="1"/>
  <c r="X75" i="1"/>
  <c r="Y75" i="1"/>
  <c r="Z75" i="1"/>
  <c r="AA75" i="1"/>
  <c r="AB75" i="1"/>
  <c r="AC75" i="1"/>
  <c r="AD75" i="1"/>
  <c r="AE75" i="1"/>
  <c r="AF75" i="1"/>
  <c r="AG75" i="1"/>
  <c r="AH75" i="1"/>
  <c r="AI75" i="1"/>
  <c r="AJ75" i="1"/>
  <c r="AK75" i="1"/>
  <c r="AL75" i="1"/>
  <c r="AM75" i="1"/>
  <c r="AN75" i="1"/>
  <c r="AO75" i="1"/>
  <c r="AP75" i="1"/>
  <c r="AQ75" i="1"/>
  <c r="AR75" i="1"/>
  <c r="AT75" i="1"/>
  <c r="AU75" i="1"/>
  <c r="N76" i="1"/>
  <c r="O76" i="1"/>
  <c r="P76" i="1"/>
  <c r="Q76" i="1"/>
  <c r="R76" i="1"/>
  <c r="S76" i="1"/>
  <c r="T76" i="1"/>
  <c r="U76" i="1"/>
  <c r="V76" i="1"/>
  <c r="W76" i="1"/>
  <c r="X76" i="1"/>
  <c r="Y76" i="1"/>
  <c r="Z76" i="1"/>
  <c r="AA76" i="1"/>
  <c r="AB76" i="1"/>
  <c r="AC76" i="1"/>
  <c r="AD76" i="1"/>
  <c r="AE76" i="1"/>
  <c r="AF76" i="1"/>
  <c r="AG76" i="1"/>
  <c r="AH76" i="1"/>
  <c r="AI76" i="1"/>
  <c r="AJ76" i="1"/>
  <c r="AK76" i="1"/>
  <c r="AL76" i="1"/>
  <c r="AM76" i="1"/>
  <c r="AN76" i="1"/>
  <c r="AO76" i="1"/>
  <c r="AP76" i="1"/>
  <c r="AQ76" i="1"/>
  <c r="AR76" i="1"/>
  <c r="AT76" i="1"/>
  <c r="AU76" i="1"/>
  <c r="N77" i="1"/>
  <c r="O77" i="1"/>
  <c r="P77" i="1"/>
  <c r="Q77" i="1"/>
  <c r="R77" i="1"/>
  <c r="S77" i="1"/>
  <c r="T77" i="1"/>
  <c r="U77" i="1"/>
  <c r="V77" i="1"/>
  <c r="W77" i="1"/>
  <c r="X77" i="1"/>
  <c r="Y77" i="1"/>
  <c r="Z77" i="1"/>
  <c r="AA77" i="1"/>
  <c r="AB77" i="1"/>
  <c r="AC77" i="1"/>
  <c r="AD77" i="1"/>
  <c r="AE77" i="1"/>
  <c r="AF77" i="1"/>
  <c r="AG77" i="1"/>
  <c r="AH77" i="1"/>
  <c r="AI77" i="1"/>
  <c r="AJ77" i="1"/>
  <c r="AK77" i="1"/>
  <c r="AL77" i="1"/>
  <c r="AM77" i="1"/>
  <c r="AN77" i="1"/>
  <c r="AO77" i="1"/>
  <c r="AP77" i="1"/>
  <c r="AQ77" i="1"/>
  <c r="AR77" i="1"/>
  <c r="AT77" i="1"/>
  <c r="AU77" i="1"/>
  <c r="N78" i="1"/>
  <c r="O78" i="1"/>
  <c r="P78" i="1"/>
  <c r="Q78" i="1"/>
  <c r="R78" i="1"/>
  <c r="S78" i="1"/>
  <c r="T78" i="1"/>
  <c r="U78" i="1"/>
  <c r="V78" i="1"/>
  <c r="W78" i="1"/>
  <c r="X78" i="1"/>
  <c r="Y78" i="1"/>
  <c r="Z78" i="1"/>
  <c r="AA78" i="1"/>
  <c r="AB78" i="1"/>
  <c r="AC78" i="1"/>
  <c r="AD78" i="1"/>
  <c r="AE78" i="1"/>
  <c r="AF78" i="1"/>
  <c r="AG78" i="1"/>
  <c r="AH78" i="1"/>
  <c r="AI78" i="1"/>
  <c r="AJ78" i="1"/>
  <c r="AK78" i="1"/>
  <c r="AL78" i="1"/>
  <c r="AM78" i="1"/>
  <c r="AN78" i="1"/>
  <c r="AO78" i="1"/>
  <c r="AP78" i="1"/>
  <c r="AQ78" i="1"/>
  <c r="AR78" i="1"/>
  <c r="AT78" i="1"/>
  <c r="AU78" i="1"/>
  <c r="N79" i="1"/>
  <c r="O79" i="1"/>
  <c r="P79" i="1"/>
  <c r="Q79" i="1"/>
  <c r="R79" i="1"/>
  <c r="S79" i="1"/>
  <c r="T79" i="1"/>
  <c r="U79" i="1"/>
  <c r="V79" i="1"/>
  <c r="W79" i="1"/>
  <c r="X79" i="1"/>
  <c r="Y79" i="1"/>
  <c r="Z79" i="1"/>
  <c r="AA79" i="1"/>
  <c r="AB79" i="1"/>
  <c r="AC79" i="1"/>
  <c r="AD79" i="1"/>
  <c r="AE79" i="1"/>
  <c r="AF79" i="1"/>
  <c r="AG79" i="1"/>
  <c r="AH79" i="1"/>
  <c r="AI79" i="1"/>
  <c r="AJ79" i="1"/>
  <c r="AK79" i="1"/>
  <c r="AL79" i="1"/>
  <c r="AM79" i="1"/>
  <c r="AN79" i="1"/>
  <c r="AO79" i="1"/>
  <c r="AP79" i="1"/>
  <c r="AQ79" i="1"/>
  <c r="AR79" i="1"/>
  <c r="AT79" i="1"/>
  <c r="AU79" i="1"/>
  <c r="N80" i="1"/>
  <c r="O80" i="1"/>
  <c r="P80" i="1"/>
  <c r="Q80" i="1"/>
  <c r="R80" i="1"/>
  <c r="S80" i="1"/>
  <c r="T80" i="1"/>
  <c r="U80" i="1"/>
  <c r="V80" i="1"/>
  <c r="W80" i="1"/>
  <c r="X80" i="1"/>
  <c r="Y80" i="1"/>
  <c r="Z80" i="1"/>
  <c r="AA80" i="1"/>
  <c r="AB80" i="1"/>
  <c r="AC80" i="1"/>
  <c r="AD80" i="1"/>
  <c r="AE80" i="1"/>
  <c r="AF80" i="1"/>
  <c r="AG80" i="1"/>
  <c r="AH80" i="1"/>
  <c r="AI80" i="1"/>
  <c r="AJ80" i="1"/>
  <c r="AK80" i="1"/>
  <c r="AL80" i="1"/>
  <c r="AM80" i="1"/>
  <c r="AN80" i="1"/>
  <c r="AO80" i="1"/>
  <c r="AP80" i="1"/>
  <c r="AQ80" i="1"/>
  <c r="AR80" i="1"/>
  <c r="AT80" i="1"/>
  <c r="AU80" i="1"/>
  <c r="N81" i="1"/>
  <c r="O81" i="1"/>
  <c r="P81" i="1"/>
  <c r="Q81" i="1"/>
  <c r="R81" i="1"/>
  <c r="S81" i="1"/>
  <c r="T81" i="1"/>
  <c r="U81" i="1"/>
  <c r="V81" i="1"/>
  <c r="W81" i="1"/>
  <c r="X81" i="1"/>
  <c r="Y81" i="1"/>
  <c r="Z81" i="1"/>
  <c r="AA81" i="1"/>
  <c r="AB81" i="1"/>
  <c r="AC81" i="1"/>
  <c r="AD81" i="1"/>
  <c r="AE81" i="1"/>
  <c r="AF81" i="1"/>
  <c r="AG81" i="1"/>
  <c r="AH81" i="1"/>
  <c r="AI81" i="1"/>
  <c r="AJ81" i="1"/>
  <c r="AK81" i="1"/>
  <c r="AL81" i="1"/>
  <c r="AM81" i="1"/>
  <c r="AN81" i="1"/>
  <c r="AO81" i="1"/>
  <c r="AP81" i="1"/>
  <c r="AQ81" i="1"/>
  <c r="AR81" i="1"/>
  <c r="AT81" i="1"/>
  <c r="AU81" i="1"/>
  <c r="N82" i="1"/>
  <c r="O82" i="1"/>
  <c r="P82" i="1"/>
  <c r="Q82" i="1"/>
  <c r="R82" i="1"/>
  <c r="S82" i="1"/>
  <c r="T82" i="1"/>
  <c r="U82" i="1"/>
  <c r="V82" i="1"/>
  <c r="W82" i="1"/>
  <c r="X82" i="1"/>
  <c r="Y82" i="1"/>
  <c r="Z82" i="1"/>
  <c r="AA82" i="1"/>
  <c r="AB82" i="1"/>
  <c r="AC82" i="1"/>
  <c r="AD82" i="1"/>
  <c r="AE82" i="1"/>
  <c r="AF82" i="1"/>
  <c r="AG82" i="1"/>
  <c r="AH82" i="1"/>
  <c r="AI82" i="1"/>
  <c r="AJ82" i="1"/>
  <c r="AK82" i="1"/>
  <c r="AL82" i="1"/>
  <c r="AM82" i="1"/>
  <c r="AN82" i="1"/>
  <c r="AO82" i="1"/>
  <c r="AP82" i="1"/>
  <c r="AQ82" i="1"/>
  <c r="AR82" i="1"/>
  <c r="AT82" i="1"/>
  <c r="AU82" i="1"/>
  <c r="N83" i="1"/>
  <c r="O83" i="1"/>
  <c r="P83" i="1"/>
  <c r="Q83" i="1"/>
  <c r="R83" i="1"/>
  <c r="S83" i="1"/>
  <c r="T83" i="1"/>
  <c r="U83" i="1"/>
  <c r="V83" i="1"/>
  <c r="W83" i="1"/>
  <c r="X83" i="1"/>
  <c r="Y83" i="1"/>
  <c r="Z83" i="1"/>
  <c r="AA83" i="1"/>
  <c r="AB83" i="1"/>
  <c r="AC83" i="1"/>
  <c r="AD83" i="1"/>
  <c r="AE83" i="1"/>
  <c r="AF83" i="1"/>
  <c r="AG83" i="1"/>
  <c r="AH83" i="1"/>
  <c r="AI83" i="1"/>
  <c r="AJ83" i="1"/>
  <c r="AK83" i="1"/>
  <c r="AL83" i="1"/>
  <c r="AM83" i="1"/>
  <c r="AN83" i="1"/>
  <c r="AO83" i="1"/>
  <c r="AP83" i="1"/>
  <c r="AQ83" i="1"/>
  <c r="AR83" i="1"/>
  <c r="AT83" i="1"/>
  <c r="AU83" i="1"/>
  <c r="N84" i="1"/>
  <c r="O84" i="1"/>
  <c r="P84" i="1"/>
  <c r="Q84" i="1"/>
  <c r="R84" i="1"/>
  <c r="S84" i="1"/>
  <c r="T84" i="1"/>
  <c r="U84" i="1"/>
  <c r="V84" i="1"/>
  <c r="W84" i="1"/>
  <c r="X84" i="1"/>
  <c r="Y84" i="1"/>
  <c r="Z84" i="1"/>
  <c r="AA84" i="1"/>
  <c r="AB84" i="1"/>
  <c r="AC84" i="1"/>
  <c r="AD84" i="1"/>
  <c r="AE84" i="1"/>
  <c r="AF84" i="1"/>
  <c r="AG84" i="1"/>
  <c r="AH84" i="1"/>
  <c r="AI84" i="1"/>
  <c r="AJ84" i="1"/>
  <c r="AK84" i="1"/>
  <c r="AL84" i="1"/>
  <c r="AM84" i="1"/>
  <c r="AN84" i="1"/>
  <c r="AO84" i="1"/>
  <c r="AP84" i="1"/>
  <c r="AQ84" i="1"/>
  <c r="AR84" i="1"/>
  <c r="AT84" i="1"/>
  <c r="AU84" i="1"/>
  <c r="N85" i="1"/>
  <c r="O85" i="1"/>
  <c r="P85" i="1"/>
  <c r="Q85" i="1"/>
  <c r="R85" i="1"/>
  <c r="S85" i="1"/>
  <c r="T85" i="1"/>
  <c r="U85" i="1"/>
  <c r="V85" i="1"/>
  <c r="W85" i="1"/>
  <c r="X85" i="1"/>
  <c r="Y85" i="1"/>
  <c r="Z85" i="1"/>
  <c r="AA85" i="1"/>
  <c r="AB85" i="1"/>
  <c r="AC85" i="1"/>
  <c r="AD85" i="1"/>
  <c r="AE85" i="1"/>
  <c r="AF85" i="1"/>
  <c r="AG85" i="1"/>
  <c r="AH85" i="1"/>
  <c r="AI85" i="1"/>
  <c r="AJ85" i="1"/>
  <c r="AK85" i="1"/>
  <c r="AL85" i="1"/>
  <c r="AM85" i="1"/>
  <c r="AN85" i="1"/>
  <c r="AO85" i="1"/>
  <c r="AP85" i="1"/>
  <c r="AQ85" i="1"/>
  <c r="AR85" i="1"/>
  <c r="AT85" i="1"/>
  <c r="AU85" i="1"/>
  <c r="N86" i="1"/>
  <c r="O86" i="1"/>
  <c r="P86" i="1"/>
  <c r="Q86" i="1"/>
  <c r="R86" i="1"/>
  <c r="S86" i="1"/>
  <c r="T86" i="1"/>
  <c r="U86" i="1"/>
  <c r="V86" i="1"/>
  <c r="W86" i="1"/>
  <c r="X86" i="1"/>
  <c r="Y86" i="1"/>
  <c r="Z86" i="1"/>
  <c r="AA86" i="1"/>
  <c r="AB86" i="1"/>
  <c r="AC86" i="1"/>
  <c r="AD86" i="1"/>
  <c r="AE86" i="1"/>
  <c r="AF86" i="1"/>
  <c r="AG86" i="1"/>
  <c r="AH86" i="1"/>
  <c r="AI86" i="1"/>
  <c r="AJ86" i="1"/>
  <c r="AK86" i="1"/>
  <c r="AL86" i="1"/>
  <c r="AM86" i="1"/>
  <c r="AN86" i="1"/>
  <c r="AO86" i="1"/>
  <c r="AP86" i="1"/>
  <c r="AQ86" i="1"/>
  <c r="AR86" i="1"/>
  <c r="AT86" i="1"/>
  <c r="AU86" i="1"/>
  <c r="N87" i="1"/>
  <c r="O87" i="1"/>
  <c r="P87" i="1"/>
  <c r="Q87" i="1"/>
  <c r="R87" i="1"/>
  <c r="S87" i="1"/>
  <c r="T87" i="1"/>
  <c r="U87" i="1"/>
  <c r="V87" i="1"/>
  <c r="W87" i="1"/>
  <c r="X87" i="1"/>
  <c r="Y87" i="1"/>
  <c r="Z87" i="1"/>
  <c r="AA87" i="1"/>
  <c r="AB87" i="1"/>
  <c r="AC87" i="1"/>
  <c r="AD87" i="1"/>
  <c r="AE87" i="1"/>
  <c r="AF87" i="1"/>
  <c r="AG87" i="1"/>
  <c r="AH87" i="1"/>
  <c r="AI87" i="1"/>
  <c r="AJ87" i="1"/>
  <c r="AK87" i="1"/>
  <c r="AL87" i="1"/>
  <c r="AM87" i="1"/>
  <c r="AN87" i="1"/>
  <c r="AO87" i="1"/>
  <c r="AP87" i="1"/>
  <c r="AQ87" i="1"/>
  <c r="AR87" i="1"/>
  <c r="AT87" i="1"/>
  <c r="AU87" i="1"/>
  <c r="N88" i="1"/>
  <c r="O88" i="1"/>
  <c r="P88" i="1"/>
  <c r="Q88" i="1"/>
  <c r="R88" i="1"/>
  <c r="S88" i="1"/>
  <c r="T88" i="1"/>
  <c r="U88" i="1"/>
  <c r="V88" i="1"/>
  <c r="W88" i="1"/>
  <c r="X88" i="1"/>
  <c r="Y88" i="1"/>
  <c r="Z88" i="1"/>
  <c r="AA88" i="1"/>
  <c r="AB88" i="1"/>
  <c r="AC88" i="1"/>
  <c r="AD88" i="1"/>
  <c r="AE88" i="1"/>
  <c r="AF88" i="1"/>
  <c r="AG88" i="1"/>
  <c r="AH88" i="1"/>
  <c r="AI88" i="1"/>
  <c r="AJ88" i="1"/>
  <c r="AK88" i="1"/>
  <c r="AL88" i="1"/>
  <c r="AM88" i="1"/>
  <c r="AN88" i="1"/>
  <c r="AO88" i="1"/>
  <c r="AP88" i="1"/>
  <c r="AQ88" i="1"/>
  <c r="AR88" i="1"/>
  <c r="AT88" i="1"/>
  <c r="AU88" i="1"/>
  <c r="N89" i="1"/>
  <c r="O89" i="1"/>
  <c r="P89" i="1"/>
  <c r="Q89" i="1"/>
  <c r="R89" i="1"/>
  <c r="S89" i="1"/>
  <c r="T89" i="1"/>
  <c r="U89" i="1"/>
  <c r="V89" i="1"/>
  <c r="W89" i="1"/>
  <c r="X89" i="1"/>
  <c r="Y89" i="1"/>
  <c r="Z89" i="1"/>
  <c r="AA89" i="1"/>
  <c r="AB89" i="1"/>
  <c r="AC89" i="1"/>
  <c r="AD89" i="1"/>
  <c r="AE89" i="1"/>
  <c r="AF89" i="1"/>
  <c r="AG89" i="1"/>
  <c r="AH89" i="1"/>
  <c r="AI89" i="1"/>
  <c r="AJ89" i="1"/>
  <c r="AK89" i="1"/>
  <c r="AL89" i="1"/>
  <c r="AM89" i="1"/>
  <c r="AN89" i="1"/>
  <c r="AO89" i="1"/>
  <c r="AP89" i="1"/>
  <c r="AQ89" i="1"/>
  <c r="AR89" i="1"/>
  <c r="AT89" i="1"/>
  <c r="AU89" i="1"/>
  <c r="N90" i="1"/>
  <c r="O90" i="1"/>
  <c r="P90" i="1"/>
  <c r="Q90" i="1"/>
  <c r="R90" i="1"/>
  <c r="S90" i="1"/>
  <c r="T90" i="1"/>
  <c r="U90" i="1"/>
  <c r="V90" i="1"/>
  <c r="W90" i="1"/>
  <c r="X90" i="1"/>
  <c r="Y90" i="1"/>
  <c r="Z90" i="1"/>
  <c r="AA90" i="1"/>
  <c r="AB90" i="1"/>
  <c r="AC90" i="1"/>
  <c r="AD90" i="1"/>
  <c r="AE90" i="1"/>
  <c r="AF90" i="1"/>
  <c r="AG90" i="1"/>
  <c r="AH90" i="1"/>
  <c r="AI90" i="1"/>
  <c r="AJ90" i="1"/>
  <c r="AK90" i="1"/>
  <c r="AL90" i="1"/>
  <c r="AM90" i="1"/>
  <c r="AN90" i="1"/>
  <c r="AO90" i="1"/>
  <c r="AP90" i="1"/>
  <c r="AQ90" i="1"/>
  <c r="AR90" i="1"/>
  <c r="AT90" i="1"/>
  <c r="AU90" i="1"/>
  <c r="N91" i="1"/>
  <c r="O91" i="1"/>
  <c r="P91" i="1"/>
  <c r="Q91" i="1"/>
  <c r="R91" i="1"/>
  <c r="S91" i="1"/>
  <c r="T91" i="1"/>
  <c r="U91" i="1"/>
  <c r="V91" i="1"/>
  <c r="W91" i="1"/>
  <c r="X91" i="1"/>
  <c r="Y91" i="1"/>
  <c r="Z91" i="1"/>
  <c r="AA91" i="1"/>
  <c r="AB91" i="1"/>
  <c r="AC91" i="1"/>
  <c r="AD91" i="1"/>
  <c r="AE91" i="1"/>
  <c r="AF91" i="1"/>
  <c r="AG91" i="1"/>
  <c r="AH91" i="1"/>
  <c r="AI91" i="1"/>
  <c r="AJ91" i="1"/>
  <c r="AK91" i="1"/>
  <c r="AL91" i="1"/>
  <c r="AM91" i="1"/>
  <c r="AN91" i="1"/>
  <c r="AO91" i="1"/>
  <c r="AP91" i="1"/>
  <c r="AQ91" i="1"/>
  <c r="AR91" i="1"/>
  <c r="AT91" i="1"/>
  <c r="AU91" i="1"/>
  <c r="N92" i="1"/>
  <c r="O92" i="1"/>
  <c r="P92" i="1"/>
  <c r="Q92" i="1"/>
  <c r="R92" i="1"/>
  <c r="S92" i="1"/>
  <c r="T92" i="1"/>
  <c r="U92" i="1"/>
  <c r="V92" i="1"/>
  <c r="W92" i="1"/>
  <c r="X92" i="1"/>
  <c r="Y92" i="1"/>
  <c r="Z92" i="1"/>
  <c r="AA92" i="1"/>
  <c r="AB92" i="1"/>
  <c r="AC92" i="1"/>
  <c r="AD92" i="1"/>
  <c r="AE92" i="1"/>
  <c r="AF92" i="1"/>
  <c r="AG92" i="1"/>
  <c r="AH92" i="1"/>
  <c r="AI92" i="1"/>
  <c r="AJ92" i="1"/>
  <c r="AK92" i="1"/>
  <c r="AL92" i="1"/>
  <c r="AM92" i="1"/>
  <c r="AN92" i="1"/>
  <c r="AO92" i="1"/>
  <c r="AP92" i="1"/>
  <c r="AQ92" i="1"/>
  <c r="AR92" i="1"/>
  <c r="AT92" i="1"/>
  <c r="AU92" i="1"/>
  <c r="N93" i="1"/>
  <c r="O93" i="1"/>
  <c r="P93" i="1"/>
  <c r="Q93" i="1"/>
  <c r="R93" i="1"/>
  <c r="S93" i="1"/>
  <c r="T93" i="1"/>
  <c r="U93" i="1"/>
  <c r="V93" i="1"/>
  <c r="W93" i="1"/>
  <c r="X93" i="1"/>
  <c r="Y93" i="1"/>
  <c r="Z93" i="1"/>
  <c r="AA93" i="1"/>
  <c r="AB93" i="1"/>
  <c r="AC93" i="1"/>
  <c r="AD93" i="1"/>
  <c r="AE93" i="1"/>
  <c r="AF93" i="1"/>
  <c r="AG93" i="1"/>
  <c r="AH93" i="1"/>
  <c r="AI93" i="1"/>
  <c r="AJ93" i="1"/>
  <c r="AK93" i="1"/>
  <c r="AL93" i="1"/>
  <c r="AM93" i="1"/>
  <c r="AN93" i="1"/>
  <c r="AO93" i="1"/>
  <c r="AP93" i="1"/>
  <c r="AQ93" i="1"/>
  <c r="AR93" i="1"/>
  <c r="AT93" i="1"/>
  <c r="AU93" i="1"/>
  <c r="N94" i="1"/>
  <c r="O94" i="1"/>
  <c r="P94" i="1"/>
  <c r="Q94" i="1"/>
  <c r="R94" i="1"/>
  <c r="S94" i="1"/>
  <c r="T94" i="1"/>
  <c r="U94" i="1"/>
  <c r="V94" i="1"/>
  <c r="W94" i="1"/>
  <c r="X94" i="1"/>
  <c r="Y94" i="1"/>
  <c r="Z94" i="1"/>
  <c r="AA94" i="1"/>
  <c r="AB94" i="1"/>
  <c r="AC94" i="1"/>
  <c r="AD94" i="1"/>
  <c r="AE94" i="1"/>
  <c r="AF94" i="1"/>
  <c r="AG94" i="1"/>
  <c r="AH94" i="1"/>
  <c r="AI94" i="1"/>
  <c r="AJ94" i="1"/>
  <c r="AK94" i="1"/>
  <c r="AL94" i="1"/>
  <c r="AM94" i="1"/>
  <c r="AN94" i="1"/>
  <c r="AO94" i="1"/>
  <c r="AP94" i="1"/>
  <c r="AQ94" i="1"/>
  <c r="AR94" i="1"/>
  <c r="AT94" i="1"/>
  <c r="AU94" i="1"/>
  <c r="N95" i="1"/>
  <c r="O95" i="1"/>
  <c r="P95" i="1"/>
  <c r="Q95" i="1"/>
  <c r="R95" i="1"/>
  <c r="S95" i="1"/>
  <c r="T95" i="1"/>
  <c r="U95" i="1"/>
  <c r="V95" i="1"/>
  <c r="W95" i="1"/>
  <c r="X95" i="1"/>
  <c r="Y95" i="1"/>
  <c r="Z95" i="1"/>
  <c r="AA95" i="1"/>
  <c r="AB95" i="1"/>
  <c r="AC95" i="1"/>
  <c r="AD95" i="1"/>
  <c r="AE95" i="1"/>
  <c r="AF95" i="1"/>
  <c r="AG95" i="1"/>
  <c r="AH95" i="1"/>
  <c r="AI95" i="1"/>
  <c r="AJ95" i="1"/>
  <c r="AK95" i="1"/>
  <c r="AL95" i="1"/>
  <c r="AM95" i="1"/>
  <c r="AN95" i="1"/>
  <c r="AO95" i="1"/>
  <c r="AP95" i="1"/>
  <c r="AQ95" i="1"/>
  <c r="AR95" i="1"/>
  <c r="AT95" i="1"/>
  <c r="AU95" i="1"/>
  <c r="N96" i="1"/>
  <c r="O96" i="1"/>
  <c r="P96" i="1"/>
  <c r="Q96" i="1"/>
  <c r="R96" i="1"/>
  <c r="S96" i="1"/>
  <c r="T96" i="1"/>
  <c r="U96" i="1"/>
  <c r="V96" i="1"/>
  <c r="W96" i="1"/>
  <c r="X96" i="1"/>
  <c r="Y96" i="1"/>
  <c r="Z96" i="1"/>
  <c r="AA96" i="1"/>
  <c r="AB96" i="1"/>
  <c r="AC96" i="1"/>
  <c r="AD96" i="1"/>
  <c r="AE96" i="1"/>
  <c r="AF96" i="1"/>
  <c r="AG96" i="1"/>
  <c r="AH96" i="1"/>
  <c r="AI96" i="1"/>
  <c r="AJ96" i="1"/>
  <c r="AK96" i="1"/>
  <c r="AL96" i="1"/>
  <c r="AM96" i="1"/>
  <c r="AN96" i="1"/>
  <c r="AO96" i="1"/>
  <c r="AP96" i="1"/>
  <c r="AQ96" i="1"/>
  <c r="AR96" i="1"/>
  <c r="AT96" i="1"/>
  <c r="AU96" i="1"/>
  <c r="N97" i="1"/>
  <c r="O97" i="1"/>
  <c r="P97" i="1"/>
  <c r="Q97" i="1"/>
  <c r="R97" i="1"/>
  <c r="S97" i="1"/>
  <c r="T97" i="1"/>
  <c r="U97" i="1"/>
  <c r="V97" i="1"/>
  <c r="W97" i="1"/>
  <c r="X97" i="1"/>
  <c r="Y97" i="1"/>
  <c r="Z97" i="1"/>
  <c r="AA97" i="1"/>
  <c r="AB97" i="1"/>
  <c r="AC97" i="1"/>
  <c r="AD97" i="1"/>
  <c r="AE97" i="1"/>
  <c r="AF97" i="1"/>
  <c r="AG97" i="1"/>
  <c r="AH97" i="1"/>
  <c r="AI97" i="1"/>
  <c r="AJ97" i="1"/>
  <c r="AK97" i="1"/>
  <c r="AL97" i="1"/>
  <c r="AM97" i="1"/>
  <c r="AN97" i="1"/>
  <c r="AO97" i="1"/>
  <c r="AP97" i="1"/>
  <c r="AQ97" i="1"/>
  <c r="AR97" i="1"/>
  <c r="AT97" i="1"/>
  <c r="AU97" i="1"/>
  <c r="N98" i="1"/>
  <c r="O98" i="1"/>
  <c r="P98" i="1"/>
  <c r="Q98" i="1"/>
  <c r="R98" i="1"/>
  <c r="S98" i="1"/>
  <c r="T98" i="1"/>
  <c r="U98" i="1"/>
  <c r="V98" i="1"/>
  <c r="W98" i="1"/>
  <c r="X98" i="1"/>
  <c r="Y98" i="1"/>
  <c r="Z98" i="1"/>
  <c r="AA98" i="1"/>
  <c r="AB98" i="1"/>
  <c r="AC98" i="1"/>
  <c r="AD98" i="1"/>
  <c r="AE98" i="1"/>
  <c r="AF98" i="1"/>
  <c r="AG98" i="1"/>
  <c r="AH98" i="1"/>
  <c r="AI98" i="1"/>
  <c r="AJ98" i="1"/>
  <c r="AK98" i="1"/>
  <c r="AL98" i="1"/>
  <c r="AM98" i="1"/>
  <c r="AN98" i="1"/>
  <c r="AO98" i="1"/>
  <c r="AP98" i="1"/>
  <c r="AQ98" i="1"/>
  <c r="AR98" i="1"/>
  <c r="AT98" i="1"/>
  <c r="AU98" i="1"/>
  <c r="N99" i="1"/>
  <c r="O99" i="1"/>
  <c r="P99" i="1"/>
  <c r="Q99" i="1"/>
  <c r="R99" i="1"/>
  <c r="S99" i="1"/>
  <c r="T99" i="1"/>
  <c r="U99" i="1"/>
  <c r="V99" i="1"/>
  <c r="W99" i="1"/>
  <c r="X99" i="1"/>
  <c r="Y99" i="1"/>
  <c r="Z99" i="1"/>
  <c r="AA99" i="1"/>
  <c r="AB99" i="1"/>
  <c r="AC99" i="1"/>
  <c r="AD99" i="1"/>
  <c r="AE99" i="1"/>
  <c r="AF99" i="1"/>
  <c r="AG99" i="1"/>
  <c r="AH99" i="1"/>
  <c r="AI99" i="1"/>
  <c r="AJ99" i="1"/>
  <c r="AK99" i="1"/>
  <c r="AL99" i="1"/>
  <c r="AM99" i="1"/>
  <c r="AN99" i="1"/>
  <c r="AO99" i="1"/>
  <c r="AP99" i="1"/>
  <c r="AQ99" i="1"/>
  <c r="AR99" i="1"/>
  <c r="AT99" i="1"/>
  <c r="AU99" i="1"/>
  <c r="N100" i="1"/>
  <c r="O100" i="1"/>
  <c r="P100" i="1"/>
  <c r="Q100" i="1"/>
  <c r="R100" i="1"/>
  <c r="S100" i="1"/>
  <c r="T100" i="1"/>
  <c r="U100" i="1"/>
  <c r="V100" i="1"/>
  <c r="W100" i="1"/>
  <c r="X100" i="1"/>
  <c r="Y100" i="1"/>
  <c r="Z100" i="1"/>
  <c r="AA100" i="1"/>
  <c r="AB100" i="1"/>
  <c r="AC100" i="1"/>
  <c r="AD100" i="1"/>
  <c r="AE100" i="1"/>
  <c r="AF100" i="1"/>
  <c r="AG100" i="1"/>
  <c r="AH100" i="1"/>
  <c r="AI100" i="1"/>
  <c r="AJ100" i="1"/>
  <c r="AK100" i="1"/>
  <c r="AL100" i="1"/>
  <c r="AM100" i="1"/>
  <c r="AN100" i="1"/>
  <c r="AO100" i="1"/>
  <c r="AP100" i="1"/>
  <c r="AQ100" i="1"/>
  <c r="AR100" i="1"/>
  <c r="AT100" i="1"/>
  <c r="AU100" i="1"/>
  <c r="N101" i="1"/>
  <c r="O101" i="1"/>
  <c r="P101" i="1"/>
  <c r="Q101" i="1"/>
  <c r="R101" i="1"/>
  <c r="S101" i="1"/>
  <c r="T101" i="1"/>
  <c r="U101" i="1"/>
  <c r="V101" i="1"/>
  <c r="W101" i="1"/>
  <c r="X101" i="1"/>
  <c r="Y101" i="1"/>
  <c r="Z101" i="1"/>
  <c r="AA101" i="1"/>
  <c r="AB101" i="1"/>
  <c r="AC101" i="1"/>
  <c r="AD101" i="1"/>
  <c r="AE101" i="1"/>
  <c r="AF101" i="1"/>
  <c r="AG101" i="1"/>
  <c r="AH101" i="1"/>
  <c r="AI101" i="1"/>
  <c r="AJ101" i="1"/>
  <c r="AK101" i="1"/>
  <c r="AL101" i="1"/>
  <c r="AM101" i="1"/>
  <c r="AN101" i="1"/>
  <c r="AO101" i="1"/>
  <c r="AP101" i="1"/>
  <c r="AQ101" i="1"/>
  <c r="AR101" i="1"/>
  <c r="AT101" i="1"/>
  <c r="AU101" i="1"/>
  <c r="N102" i="1"/>
  <c r="O102" i="1"/>
  <c r="P102" i="1"/>
  <c r="Q102" i="1"/>
  <c r="R102" i="1"/>
  <c r="S102" i="1"/>
  <c r="T102" i="1"/>
  <c r="U102" i="1"/>
  <c r="V102" i="1"/>
  <c r="W102" i="1"/>
  <c r="X102" i="1"/>
  <c r="Y102" i="1"/>
  <c r="Z102" i="1"/>
  <c r="AA102" i="1"/>
  <c r="AB102" i="1"/>
  <c r="AC102" i="1"/>
  <c r="AD102" i="1"/>
  <c r="AE102" i="1"/>
  <c r="AF102" i="1"/>
  <c r="AG102" i="1"/>
  <c r="AH102" i="1"/>
  <c r="AI102" i="1"/>
  <c r="AJ102" i="1"/>
  <c r="AK102" i="1"/>
  <c r="AL102" i="1"/>
  <c r="AM102" i="1"/>
  <c r="AN102" i="1"/>
  <c r="AO102" i="1"/>
  <c r="AP102" i="1"/>
  <c r="AQ102" i="1"/>
  <c r="AR102" i="1"/>
  <c r="AT102" i="1"/>
  <c r="AU102" i="1"/>
  <c r="N103" i="1"/>
  <c r="O103" i="1"/>
  <c r="P103" i="1"/>
  <c r="Q103" i="1"/>
  <c r="R103" i="1"/>
  <c r="S103" i="1"/>
  <c r="T103" i="1"/>
  <c r="U103" i="1"/>
  <c r="V103" i="1"/>
  <c r="W103" i="1"/>
  <c r="X103" i="1"/>
  <c r="Y103" i="1"/>
  <c r="Z103" i="1"/>
  <c r="AA103" i="1"/>
  <c r="AB103" i="1"/>
  <c r="AC103" i="1"/>
  <c r="AD103" i="1"/>
  <c r="AE103" i="1"/>
  <c r="AF103" i="1"/>
  <c r="AG103" i="1"/>
  <c r="AH103" i="1"/>
  <c r="AI103" i="1"/>
  <c r="AJ103" i="1"/>
  <c r="AK103" i="1"/>
  <c r="AL103" i="1"/>
  <c r="AM103" i="1"/>
  <c r="AN103" i="1"/>
  <c r="AO103" i="1"/>
  <c r="AP103" i="1"/>
  <c r="AQ103" i="1"/>
  <c r="AR103" i="1"/>
  <c r="AT103" i="1"/>
  <c r="AU103" i="1"/>
  <c r="N104" i="1"/>
  <c r="O104" i="1"/>
  <c r="P104" i="1"/>
  <c r="Q104" i="1"/>
  <c r="R104" i="1"/>
  <c r="S104" i="1"/>
  <c r="T104" i="1"/>
  <c r="U104" i="1"/>
  <c r="V104" i="1"/>
  <c r="W104" i="1"/>
  <c r="X104" i="1"/>
  <c r="Y104" i="1"/>
  <c r="Z104" i="1"/>
  <c r="AA104" i="1"/>
  <c r="AB104" i="1"/>
  <c r="AC104" i="1"/>
  <c r="AD104" i="1"/>
  <c r="AE104" i="1"/>
  <c r="AF104" i="1"/>
  <c r="AG104" i="1"/>
  <c r="AH104" i="1"/>
  <c r="AI104" i="1"/>
  <c r="AJ104" i="1"/>
  <c r="AK104" i="1"/>
  <c r="AL104" i="1"/>
  <c r="AM104" i="1"/>
  <c r="AN104" i="1"/>
  <c r="AO104" i="1"/>
  <c r="AP104" i="1"/>
  <c r="AQ104" i="1"/>
  <c r="AR104" i="1"/>
  <c r="AT104" i="1"/>
  <c r="AU104" i="1"/>
  <c r="N105" i="1"/>
  <c r="O105" i="1"/>
  <c r="P105" i="1"/>
  <c r="Q105" i="1"/>
  <c r="R105" i="1"/>
  <c r="S105" i="1"/>
  <c r="T105" i="1"/>
  <c r="U105" i="1"/>
  <c r="V105" i="1"/>
  <c r="W105" i="1"/>
  <c r="X105" i="1"/>
  <c r="Y105" i="1"/>
  <c r="Z105" i="1"/>
  <c r="AA105" i="1"/>
  <c r="AB105" i="1"/>
  <c r="AC105" i="1"/>
  <c r="AD105" i="1"/>
  <c r="AE105" i="1"/>
  <c r="AF105" i="1"/>
  <c r="AG105" i="1"/>
  <c r="AH105" i="1"/>
  <c r="AI105" i="1"/>
  <c r="AJ105" i="1"/>
  <c r="AK105" i="1"/>
  <c r="AL105" i="1"/>
  <c r="AM105" i="1"/>
  <c r="AN105" i="1"/>
  <c r="AO105" i="1"/>
  <c r="AP105" i="1"/>
  <c r="AQ105" i="1"/>
  <c r="AR105" i="1"/>
  <c r="AT105" i="1"/>
  <c r="AU105" i="1"/>
  <c r="N106" i="1"/>
  <c r="O106" i="1"/>
  <c r="P106" i="1"/>
  <c r="Q106" i="1"/>
  <c r="R106" i="1"/>
  <c r="S106" i="1"/>
  <c r="T106" i="1"/>
  <c r="U106" i="1"/>
  <c r="V106" i="1"/>
  <c r="W106" i="1"/>
  <c r="X106" i="1"/>
  <c r="Y106" i="1"/>
  <c r="Z106" i="1"/>
  <c r="AA106" i="1"/>
  <c r="AB106" i="1"/>
  <c r="AC106" i="1"/>
  <c r="AD106" i="1"/>
  <c r="AE106" i="1"/>
  <c r="AF106" i="1"/>
  <c r="AG106" i="1"/>
  <c r="AH106" i="1"/>
  <c r="AI106" i="1"/>
  <c r="AJ106" i="1"/>
  <c r="AK106" i="1"/>
  <c r="AL106" i="1"/>
  <c r="AM106" i="1"/>
  <c r="AN106" i="1"/>
  <c r="AO106" i="1"/>
  <c r="AP106" i="1"/>
  <c r="AQ106" i="1"/>
  <c r="AR106" i="1"/>
  <c r="AT106" i="1"/>
  <c r="AU106" i="1"/>
  <c r="N107" i="1"/>
  <c r="O107" i="1"/>
  <c r="P107" i="1"/>
  <c r="Q107" i="1"/>
  <c r="R107" i="1"/>
  <c r="S107" i="1"/>
  <c r="T107" i="1"/>
  <c r="U107" i="1"/>
  <c r="V107" i="1"/>
  <c r="W107" i="1"/>
  <c r="X107" i="1"/>
  <c r="Y107" i="1"/>
  <c r="Z107" i="1"/>
  <c r="AA107" i="1"/>
  <c r="AB107" i="1"/>
  <c r="AC107" i="1"/>
  <c r="AD107" i="1"/>
  <c r="AE107" i="1"/>
  <c r="AF107" i="1"/>
  <c r="AG107" i="1"/>
  <c r="AH107" i="1"/>
  <c r="AI107" i="1"/>
  <c r="AJ107" i="1"/>
  <c r="AK107" i="1"/>
  <c r="AL107" i="1"/>
  <c r="AM107" i="1"/>
  <c r="AN107" i="1"/>
  <c r="AO107" i="1"/>
  <c r="AP107" i="1"/>
  <c r="AQ107" i="1"/>
  <c r="AR107" i="1"/>
  <c r="AT107" i="1"/>
  <c r="AU107" i="1"/>
  <c r="N108" i="1"/>
  <c r="O108" i="1"/>
  <c r="P108" i="1"/>
  <c r="Q108" i="1"/>
  <c r="R108" i="1"/>
  <c r="S108" i="1"/>
  <c r="T108" i="1"/>
  <c r="U108" i="1"/>
  <c r="V108" i="1"/>
  <c r="W108" i="1"/>
  <c r="X108" i="1"/>
  <c r="Y108" i="1"/>
  <c r="Z108" i="1"/>
  <c r="AA108" i="1"/>
  <c r="AB108" i="1"/>
  <c r="AC108" i="1"/>
  <c r="AD108" i="1"/>
  <c r="AE108" i="1"/>
  <c r="AF108" i="1"/>
  <c r="AG108" i="1"/>
  <c r="AH108" i="1"/>
  <c r="AI108" i="1"/>
  <c r="AJ108" i="1"/>
  <c r="AK108" i="1"/>
  <c r="AL108" i="1"/>
  <c r="AM108" i="1"/>
  <c r="AN108" i="1"/>
  <c r="AO108" i="1"/>
  <c r="AP108" i="1"/>
  <c r="AQ108" i="1"/>
  <c r="AR108" i="1"/>
  <c r="AT108" i="1"/>
  <c r="AU108" i="1"/>
  <c r="N109" i="1"/>
  <c r="O109" i="1"/>
  <c r="P109" i="1"/>
  <c r="Q109" i="1"/>
  <c r="R109" i="1"/>
  <c r="S109" i="1"/>
  <c r="T109" i="1"/>
  <c r="U109" i="1"/>
  <c r="V109" i="1"/>
  <c r="W109" i="1"/>
  <c r="X109" i="1"/>
  <c r="Y109" i="1"/>
  <c r="Z109" i="1"/>
  <c r="AA109" i="1"/>
  <c r="AB109" i="1"/>
  <c r="AC109" i="1"/>
  <c r="AD109" i="1"/>
  <c r="AE109" i="1"/>
  <c r="AF109" i="1"/>
  <c r="AG109" i="1"/>
  <c r="AH109" i="1"/>
  <c r="AI109" i="1"/>
  <c r="AJ109" i="1"/>
  <c r="AK109" i="1"/>
  <c r="AL109" i="1"/>
  <c r="AM109" i="1"/>
  <c r="AN109" i="1"/>
  <c r="AO109" i="1"/>
  <c r="AP109" i="1"/>
  <c r="AQ109" i="1"/>
  <c r="AR109" i="1"/>
  <c r="AT109" i="1"/>
  <c r="AU109" i="1"/>
  <c r="N110" i="1"/>
  <c r="O110" i="1"/>
  <c r="P110" i="1"/>
  <c r="Q110" i="1"/>
  <c r="R110" i="1"/>
  <c r="S110" i="1"/>
  <c r="T110" i="1"/>
  <c r="U110" i="1"/>
  <c r="V110" i="1"/>
  <c r="W110" i="1"/>
  <c r="X110" i="1"/>
  <c r="Y110" i="1"/>
  <c r="Z110" i="1"/>
  <c r="AA110" i="1"/>
  <c r="AB110" i="1"/>
  <c r="AC110" i="1"/>
  <c r="AD110" i="1"/>
  <c r="AE110" i="1"/>
  <c r="AF110" i="1"/>
  <c r="AG110" i="1"/>
  <c r="AH110" i="1"/>
  <c r="AI110" i="1"/>
  <c r="AJ110" i="1"/>
  <c r="AK110" i="1"/>
  <c r="AL110" i="1"/>
  <c r="AM110" i="1"/>
  <c r="AN110" i="1"/>
  <c r="AO110" i="1"/>
  <c r="AP110" i="1"/>
  <c r="AQ110" i="1"/>
  <c r="AR110" i="1"/>
  <c r="AT110" i="1"/>
  <c r="AU110" i="1"/>
  <c r="N111" i="1"/>
  <c r="O111" i="1"/>
  <c r="P111" i="1"/>
  <c r="Q111" i="1"/>
  <c r="R111" i="1"/>
  <c r="S111" i="1"/>
  <c r="T111" i="1"/>
  <c r="U111" i="1"/>
  <c r="V111" i="1"/>
  <c r="W111" i="1"/>
  <c r="X111" i="1"/>
  <c r="Y111" i="1"/>
  <c r="Z111" i="1"/>
  <c r="AA111" i="1"/>
  <c r="AB111" i="1"/>
  <c r="AC111" i="1"/>
  <c r="AD111" i="1"/>
  <c r="AE111" i="1"/>
  <c r="AF111" i="1"/>
  <c r="AG111" i="1"/>
  <c r="AH111" i="1"/>
  <c r="AI111" i="1"/>
  <c r="AJ111" i="1"/>
  <c r="AK111" i="1"/>
  <c r="AL111" i="1"/>
  <c r="AM111" i="1"/>
  <c r="AN111" i="1"/>
  <c r="AO111" i="1"/>
  <c r="AP111" i="1"/>
  <c r="AQ111" i="1"/>
  <c r="AR111" i="1"/>
  <c r="AT111" i="1"/>
  <c r="AU111" i="1"/>
  <c r="N112" i="1"/>
  <c r="O112" i="1"/>
  <c r="P112" i="1"/>
  <c r="Q112" i="1"/>
  <c r="R112" i="1"/>
  <c r="S112" i="1"/>
  <c r="T112" i="1"/>
  <c r="U112" i="1"/>
  <c r="V112" i="1"/>
  <c r="W112" i="1"/>
  <c r="X112" i="1"/>
  <c r="Y112" i="1"/>
  <c r="Z112" i="1"/>
  <c r="AA112" i="1"/>
  <c r="AB112" i="1"/>
  <c r="AC112" i="1"/>
  <c r="AD112" i="1"/>
  <c r="AE112" i="1"/>
  <c r="AF112" i="1"/>
  <c r="AG112" i="1"/>
  <c r="AH112" i="1"/>
  <c r="AI112" i="1"/>
  <c r="AJ112" i="1"/>
  <c r="AK112" i="1"/>
  <c r="AL112" i="1"/>
  <c r="AM112" i="1"/>
  <c r="AN112" i="1"/>
  <c r="AO112" i="1"/>
  <c r="AP112" i="1"/>
  <c r="AQ112" i="1"/>
  <c r="AR112" i="1"/>
  <c r="AT112" i="1"/>
  <c r="AU112" i="1"/>
  <c r="N113" i="1"/>
  <c r="O113" i="1"/>
  <c r="P113" i="1"/>
  <c r="Q113" i="1"/>
  <c r="R113" i="1"/>
  <c r="S113" i="1"/>
  <c r="T113" i="1"/>
  <c r="U113" i="1"/>
  <c r="V113" i="1"/>
  <c r="W113" i="1"/>
  <c r="X113" i="1"/>
  <c r="Y113" i="1"/>
  <c r="Z113" i="1"/>
  <c r="AA113" i="1"/>
  <c r="AB113" i="1"/>
  <c r="AC113" i="1"/>
  <c r="AD113" i="1"/>
  <c r="AE113" i="1"/>
  <c r="AF113" i="1"/>
  <c r="AG113" i="1"/>
  <c r="AH113" i="1"/>
  <c r="AI113" i="1"/>
  <c r="AJ113" i="1"/>
  <c r="AK113" i="1"/>
  <c r="AL113" i="1"/>
  <c r="AM113" i="1"/>
  <c r="AN113" i="1"/>
  <c r="AO113" i="1"/>
  <c r="AP113" i="1"/>
  <c r="AQ113" i="1"/>
  <c r="AR113" i="1"/>
  <c r="AT113" i="1"/>
  <c r="AU113" i="1"/>
  <c r="N114" i="1"/>
  <c r="O114" i="1"/>
  <c r="P114" i="1"/>
  <c r="Q114" i="1"/>
  <c r="R114" i="1"/>
  <c r="S114" i="1"/>
  <c r="T114" i="1"/>
  <c r="U114" i="1"/>
  <c r="V114" i="1"/>
  <c r="W114" i="1"/>
  <c r="X114" i="1"/>
  <c r="Y114" i="1"/>
  <c r="Z114" i="1"/>
  <c r="AA114" i="1"/>
  <c r="AB114" i="1"/>
  <c r="AC114" i="1"/>
  <c r="AD114" i="1"/>
  <c r="AE114" i="1"/>
  <c r="AF114" i="1"/>
  <c r="AG114" i="1"/>
  <c r="AH114" i="1"/>
  <c r="AI114" i="1"/>
  <c r="AJ114" i="1"/>
  <c r="AK114" i="1"/>
  <c r="AL114" i="1"/>
  <c r="AM114" i="1"/>
  <c r="AN114" i="1"/>
  <c r="AO114" i="1"/>
  <c r="AP114" i="1"/>
  <c r="AQ114" i="1"/>
  <c r="AR114" i="1"/>
  <c r="AT114" i="1"/>
  <c r="AU114" i="1"/>
  <c r="N115" i="1"/>
  <c r="O115" i="1"/>
  <c r="P115" i="1"/>
  <c r="Q115" i="1"/>
  <c r="R115" i="1"/>
  <c r="S115" i="1"/>
  <c r="T115" i="1"/>
  <c r="U115" i="1"/>
  <c r="V115" i="1"/>
  <c r="W115" i="1"/>
  <c r="X115" i="1"/>
  <c r="Y115" i="1"/>
  <c r="Z115" i="1"/>
  <c r="AA115" i="1"/>
  <c r="AB115" i="1"/>
  <c r="AC115" i="1"/>
  <c r="AD115" i="1"/>
  <c r="AE115" i="1"/>
  <c r="AF115" i="1"/>
  <c r="AG115" i="1"/>
  <c r="AH115" i="1"/>
  <c r="AI115" i="1"/>
  <c r="AJ115" i="1"/>
  <c r="AK115" i="1"/>
  <c r="AL115" i="1"/>
  <c r="AM115" i="1"/>
  <c r="AN115" i="1"/>
  <c r="AO115" i="1"/>
  <c r="AP115" i="1"/>
  <c r="AQ115" i="1"/>
  <c r="AR115" i="1"/>
  <c r="AT115" i="1"/>
  <c r="AU115" i="1"/>
  <c r="N116" i="1"/>
  <c r="O116" i="1"/>
  <c r="P116" i="1"/>
  <c r="Q116" i="1"/>
  <c r="R116" i="1"/>
  <c r="S116" i="1"/>
  <c r="T116" i="1"/>
  <c r="U116" i="1"/>
  <c r="V116" i="1"/>
  <c r="W116" i="1"/>
  <c r="X116" i="1"/>
  <c r="Y116" i="1"/>
  <c r="Z116" i="1"/>
  <c r="AA116" i="1"/>
  <c r="AB116" i="1"/>
  <c r="AC116" i="1"/>
  <c r="AD116" i="1"/>
  <c r="AE116" i="1"/>
  <c r="AF116" i="1"/>
  <c r="AG116" i="1"/>
  <c r="AH116" i="1"/>
  <c r="AI116" i="1"/>
  <c r="AJ116" i="1"/>
  <c r="AK116" i="1"/>
  <c r="AL116" i="1"/>
  <c r="AM116" i="1"/>
  <c r="AN116" i="1"/>
  <c r="AO116" i="1"/>
  <c r="AP116" i="1"/>
  <c r="AQ116" i="1"/>
  <c r="AR116" i="1"/>
  <c r="AT116" i="1"/>
  <c r="AU116" i="1"/>
  <c r="N117" i="1"/>
  <c r="O117" i="1"/>
  <c r="P117" i="1"/>
  <c r="Q117" i="1"/>
  <c r="R117" i="1"/>
  <c r="S117" i="1"/>
  <c r="T117" i="1"/>
  <c r="U117" i="1"/>
  <c r="V117" i="1"/>
  <c r="W117" i="1"/>
  <c r="X117" i="1"/>
  <c r="Y117" i="1"/>
  <c r="Z117" i="1"/>
  <c r="AA117" i="1"/>
  <c r="AB117" i="1"/>
  <c r="AC117" i="1"/>
  <c r="AD117" i="1"/>
  <c r="AE117" i="1"/>
  <c r="AF117" i="1"/>
  <c r="AG117" i="1"/>
  <c r="AH117" i="1"/>
  <c r="AI117" i="1"/>
  <c r="AJ117" i="1"/>
  <c r="AK117" i="1"/>
  <c r="AL117" i="1"/>
  <c r="AM117" i="1"/>
  <c r="AN117" i="1"/>
  <c r="AO117" i="1"/>
  <c r="AP117" i="1"/>
  <c r="AQ117" i="1"/>
  <c r="AR117" i="1"/>
  <c r="AT117" i="1"/>
  <c r="AU117" i="1"/>
  <c r="N118" i="1"/>
  <c r="O118" i="1"/>
  <c r="P118" i="1"/>
  <c r="Q118" i="1"/>
  <c r="R118" i="1"/>
  <c r="S118" i="1"/>
  <c r="T118" i="1"/>
  <c r="U118" i="1"/>
  <c r="V118" i="1"/>
  <c r="W118" i="1"/>
  <c r="X118" i="1"/>
  <c r="Y118" i="1"/>
  <c r="Z118" i="1"/>
  <c r="AA118" i="1"/>
  <c r="AB118" i="1"/>
  <c r="AC118" i="1"/>
  <c r="AD118" i="1"/>
  <c r="AE118" i="1"/>
  <c r="AF118" i="1"/>
  <c r="AG118" i="1"/>
  <c r="AH118" i="1"/>
  <c r="AI118" i="1"/>
  <c r="AJ118" i="1"/>
  <c r="AK118" i="1"/>
  <c r="AL118" i="1"/>
  <c r="AM118" i="1"/>
  <c r="AN118" i="1"/>
  <c r="AO118" i="1"/>
  <c r="AP118" i="1"/>
  <c r="AQ118" i="1"/>
  <c r="AR118" i="1"/>
  <c r="AT118" i="1"/>
  <c r="AU118" i="1"/>
  <c r="N119" i="1"/>
  <c r="O119" i="1"/>
  <c r="P119" i="1"/>
  <c r="Q119" i="1"/>
  <c r="R119" i="1"/>
  <c r="S119" i="1"/>
  <c r="T119" i="1"/>
  <c r="U119" i="1"/>
  <c r="V119" i="1"/>
  <c r="W119" i="1"/>
  <c r="X119" i="1"/>
  <c r="Y119" i="1"/>
  <c r="Z119" i="1"/>
  <c r="AA119" i="1"/>
  <c r="AB119" i="1"/>
  <c r="AC119" i="1"/>
  <c r="AD119" i="1"/>
  <c r="AE119" i="1"/>
  <c r="AF119" i="1"/>
  <c r="AG119" i="1"/>
  <c r="AH119" i="1"/>
  <c r="AI119" i="1"/>
  <c r="AJ119" i="1"/>
  <c r="AK119" i="1"/>
  <c r="AL119" i="1"/>
  <c r="AM119" i="1"/>
  <c r="AN119" i="1"/>
  <c r="AO119" i="1"/>
  <c r="AP119" i="1"/>
  <c r="AQ119" i="1"/>
  <c r="AR119" i="1"/>
  <c r="AT119" i="1"/>
  <c r="AU119" i="1"/>
  <c r="N120" i="1"/>
  <c r="O120" i="1"/>
  <c r="P120" i="1"/>
  <c r="Q120" i="1"/>
  <c r="R120" i="1"/>
  <c r="S120" i="1"/>
  <c r="T120" i="1"/>
  <c r="U120" i="1"/>
  <c r="V120" i="1"/>
  <c r="W120" i="1"/>
  <c r="X120" i="1"/>
  <c r="Y120" i="1"/>
  <c r="Z120" i="1"/>
  <c r="AA120" i="1"/>
  <c r="AB120" i="1"/>
  <c r="AC120" i="1"/>
  <c r="AD120" i="1"/>
  <c r="AE120" i="1"/>
  <c r="AF120" i="1"/>
  <c r="AG120" i="1"/>
  <c r="AH120" i="1"/>
  <c r="AI120" i="1"/>
  <c r="AJ120" i="1"/>
  <c r="AK120" i="1"/>
  <c r="AL120" i="1"/>
  <c r="AM120" i="1"/>
  <c r="AN120" i="1"/>
  <c r="AO120" i="1"/>
  <c r="AP120" i="1"/>
  <c r="AQ120" i="1"/>
  <c r="AR120" i="1"/>
  <c r="AT120" i="1"/>
  <c r="AU120" i="1"/>
  <c r="N121" i="1"/>
  <c r="O121" i="1"/>
  <c r="P121" i="1"/>
  <c r="Q121" i="1"/>
  <c r="R121" i="1"/>
  <c r="S121" i="1"/>
  <c r="T121" i="1"/>
  <c r="U121" i="1"/>
  <c r="V121" i="1"/>
  <c r="W121" i="1"/>
  <c r="X121" i="1"/>
  <c r="Y121" i="1"/>
  <c r="Z121" i="1"/>
  <c r="AA121" i="1"/>
  <c r="AB121" i="1"/>
  <c r="AC121" i="1"/>
  <c r="AD121" i="1"/>
  <c r="AE121" i="1"/>
  <c r="AF121" i="1"/>
  <c r="AG121" i="1"/>
  <c r="AH121" i="1"/>
  <c r="AI121" i="1"/>
  <c r="AJ121" i="1"/>
  <c r="AK121" i="1"/>
  <c r="AL121" i="1"/>
  <c r="AM121" i="1"/>
  <c r="AN121" i="1"/>
  <c r="AO121" i="1"/>
  <c r="AP121" i="1"/>
  <c r="AQ121" i="1"/>
  <c r="AR121" i="1"/>
  <c r="AT121" i="1"/>
  <c r="AU121" i="1"/>
  <c r="N122" i="1"/>
  <c r="O122" i="1"/>
  <c r="P122" i="1"/>
  <c r="Q122" i="1"/>
  <c r="R122" i="1"/>
  <c r="S122" i="1"/>
  <c r="T122" i="1"/>
  <c r="U122" i="1"/>
  <c r="V122" i="1"/>
  <c r="W122" i="1"/>
  <c r="X122" i="1"/>
  <c r="Y122" i="1"/>
  <c r="Z122" i="1"/>
  <c r="AA122" i="1"/>
  <c r="AB122" i="1"/>
  <c r="AC122" i="1"/>
  <c r="AD122" i="1"/>
  <c r="AE122" i="1"/>
  <c r="AF122" i="1"/>
  <c r="AG122" i="1"/>
  <c r="AH122" i="1"/>
  <c r="AI122" i="1"/>
  <c r="AJ122" i="1"/>
  <c r="AK122" i="1"/>
  <c r="AL122" i="1"/>
  <c r="AM122" i="1"/>
  <c r="AN122" i="1"/>
  <c r="AO122" i="1"/>
  <c r="AP122" i="1"/>
  <c r="AQ122" i="1"/>
  <c r="AR122" i="1"/>
  <c r="AT122" i="1"/>
  <c r="AU122" i="1"/>
  <c r="N123" i="1"/>
  <c r="O123" i="1"/>
  <c r="P123" i="1"/>
  <c r="Q123" i="1"/>
  <c r="R123" i="1"/>
  <c r="S123" i="1"/>
  <c r="T123" i="1"/>
  <c r="U123" i="1"/>
  <c r="V123" i="1"/>
  <c r="W123" i="1"/>
  <c r="X123" i="1"/>
  <c r="Y123" i="1"/>
  <c r="Z123" i="1"/>
  <c r="AA123" i="1"/>
  <c r="AB123" i="1"/>
  <c r="AC123" i="1"/>
  <c r="AD123" i="1"/>
  <c r="AE123" i="1"/>
  <c r="AF123" i="1"/>
  <c r="AG123" i="1"/>
  <c r="AH123" i="1"/>
  <c r="AI123" i="1"/>
  <c r="AJ123" i="1"/>
  <c r="AK123" i="1"/>
  <c r="AL123" i="1"/>
  <c r="AM123" i="1"/>
  <c r="AN123" i="1"/>
  <c r="AO123" i="1"/>
  <c r="AP123" i="1"/>
  <c r="AQ123" i="1"/>
  <c r="AR123" i="1"/>
  <c r="AT123" i="1"/>
  <c r="AU123" i="1"/>
  <c r="N124" i="1"/>
  <c r="O124" i="1"/>
  <c r="P124" i="1"/>
  <c r="Q124" i="1"/>
  <c r="R124" i="1"/>
  <c r="S124" i="1"/>
  <c r="T124" i="1"/>
  <c r="U124" i="1"/>
  <c r="V124" i="1"/>
  <c r="W124" i="1"/>
  <c r="X124" i="1"/>
  <c r="Y124" i="1"/>
  <c r="Z124" i="1"/>
  <c r="AA124" i="1"/>
  <c r="AB124" i="1"/>
  <c r="AC124" i="1"/>
  <c r="AD124" i="1"/>
  <c r="AE124" i="1"/>
  <c r="AF124" i="1"/>
  <c r="AG124" i="1"/>
  <c r="AH124" i="1"/>
  <c r="AI124" i="1"/>
  <c r="AJ124" i="1"/>
  <c r="AK124" i="1"/>
  <c r="AL124" i="1"/>
  <c r="AM124" i="1"/>
  <c r="AN124" i="1"/>
  <c r="AO124" i="1"/>
  <c r="AP124" i="1"/>
  <c r="AQ124" i="1"/>
  <c r="AR124" i="1"/>
  <c r="AT124" i="1"/>
  <c r="AU124" i="1"/>
  <c r="N125" i="1"/>
  <c r="O125" i="1"/>
  <c r="P125" i="1"/>
  <c r="Q125" i="1"/>
  <c r="R125" i="1"/>
  <c r="S125" i="1"/>
  <c r="T125" i="1"/>
  <c r="U125" i="1"/>
  <c r="V125" i="1"/>
  <c r="W125" i="1"/>
  <c r="X125" i="1"/>
  <c r="Y125" i="1"/>
  <c r="Z125" i="1"/>
  <c r="AA125" i="1"/>
  <c r="AB125" i="1"/>
  <c r="AC125" i="1"/>
  <c r="AD125" i="1"/>
  <c r="AE125" i="1"/>
  <c r="AF125" i="1"/>
  <c r="AG125" i="1"/>
  <c r="AH125" i="1"/>
  <c r="AI125" i="1"/>
  <c r="AJ125" i="1"/>
  <c r="AK125" i="1"/>
  <c r="AL125" i="1"/>
  <c r="AM125" i="1"/>
  <c r="AN125" i="1"/>
  <c r="AO125" i="1"/>
  <c r="AP125" i="1"/>
  <c r="AQ125" i="1"/>
  <c r="AR125" i="1"/>
  <c r="AT125" i="1"/>
  <c r="AU125" i="1"/>
  <c r="N126" i="1"/>
  <c r="O126" i="1"/>
  <c r="P126" i="1"/>
  <c r="Q126" i="1"/>
  <c r="R126" i="1"/>
  <c r="S126" i="1"/>
  <c r="T126" i="1"/>
  <c r="U126" i="1"/>
  <c r="V126" i="1"/>
  <c r="W126" i="1"/>
  <c r="X126" i="1"/>
  <c r="Y126" i="1"/>
  <c r="Z126" i="1"/>
  <c r="AA126" i="1"/>
  <c r="AB126" i="1"/>
  <c r="AC126" i="1"/>
  <c r="AD126" i="1"/>
  <c r="AE126" i="1"/>
  <c r="AF126" i="1"/>
  <c r="AG126" i="1"/>
  <c r="AH126" i="1"/>
  <c r="AI126" i="1"/>
  <c r="AJ126" i="1"/>
  <c r="AK126" i="1"/>
  <c r="AL126" i="1"/>
  <c r="AM126" i="1"/>
  <c r="AN126" i="1"/>
  <c r="AO126" i="1"/>
  <c r="AP126" i="1"/>
  <c r="AQ126" i="1"/>
  <c r="AR126" i="1"/>
  <c r="AT126" i="1"/>
  <c r="AU126" i="1"/>
  <c r="N127" i="1"/>
  <c r="O127" i="1"/>
  <c r="P127" i="1"/>
  <c r="Q127" i="1"/>
  <c r="R127" i="1"/>
  <c r="S127" i="1"/>
  <c r="T127" i="1"/>
  <c r="U127" i="1"/>
  <c r="V127" i="1"/>
  <c r="W127" i="1"/>
  <c r="X127" i="1"/>
  <c r="Y127" i="1"/>
  <c r="Z127" i="1"/>
  <c r="AA127" i="1"/>
  <c r="AB127" i="1"/>
  <c r="AC127" i="1"/>
  <c r="AD127" i="1"/>
  <c r="AE127" i="1"/>
  <c r="AF127" i="1"/>
  <c r="AG127" i="1"/>
  <c r="AH127" i="1"/>
  <c r="AI127" i="1"/>
  <c r="AJ127" i="1"/>
  <c r="AK127" i="1"/>
  <c r="AL127" i="1"/>
  <c r="AM127" i="1"/>
  <c r="AN127" i="1"/>
  <c r="AO127" i="1"/>
  <c r="AP127" i="1"/>
  <c r="AQ127" i="1"/>
  <c r="AR127" i="1"/>
  <c r="AT127" i="1"/>
  <c r="AU127" i="1"/>
  <c r="N128" i="1"/>
  <c r="O128" i="1"/>
  <c r="P128" i="1"/>
  <c r="Q128" i="1"/>
  <c r="R128" i="1"/>
  <c r="S128" i="1"/>
  <c r="T128" i="1"/>
  <c r="U128" i="1"/>
  <c r="V128" i="1"/>
  <c r="W128" i="1"/>
  <c r="X128" i="1"/>
  <c r="Y128" i="1"/>
  <c r="Z128" i="1"/>
  <c r="AA128" i="1"/>
  <c r="AB128" i="1"/>
  <c r="AC128" i="1"/>
  <c r="AD128" i="1"/>
  <c r="AE128" i="1"/>
  <c r="AF128" i="1"/>
  <c r="AG128" i="1"/>
  <c r="AH128" i="1"/>
  <c r="AI128" i="1"/>
  <c r="AJ128" i="1"/>
  <c r="AK128" i="1"/>
  <c r="AL128" i="1"/>
  <c r="AM128" i="1"/>
  <c r="AN128" i="1"/>
  <c r="AO128" i="1"/>
  <c r="AP128" i="1"/>
  <c r="AQ128" i="1"/>
  <c r="AR128" i="1"/>
  <c r="AT128" i="1"/>
  <c r="AU128" i="1"/>
  <c r="H64" i="1"/>
  <c r="I64" i="1" s="1"/>
  <c r="J64" i="1"/>
  <c r="H65" i="1"/>
  <c r="I65" i="1" s="1"/>
  <c r="J65" i="1"/>
  <c r="H66" i="1"/>
  <c r="I66" i="1" s="1"/>
  <c r="J66" i="1"/>
  <c r="H67" i="1"/>
  <c r="I67" i="1"/>
  <c r="J67" i="1"/>
  <c r="H68" i="1"/>
  <c r="I68" i="1" s="1"/>
  <c r="J68" i="1"/>
  <c r="H69" i="1"/>
  <c r="I69" i="1" s="1"/>
  <c r="J69" i="1"/>
  <c r="H70" i="1"/>
  <c r="I70" i="1" s="1"/>
  <c r="J70" i="1"/>
  <c r="H71" i="1"/>
  <c r="I71" i="1"/>
  <c r="J71" i="1"/>
  <c r="H72" i="1"/>
  <c r="I72" i="1" s="1"/>
  <c r="J72" i="1"/>
  <c r="H73" i="1"/>
  <c r="I73" i="1" s="1"/>
  <c r="J73" i="1"/>
  <c r="H74" i="1"/>
  <c r="I74" i="1" s="1"/>
  <c r="J74" i="1"/>
  <c r="H75" i="1"/>
  <c r="I75" i="1"/>
  <c r="J75" i="1"/>
  <c r="H76" i="1"/>
  <c r="I76" i="1" s="1"/>
  <c r="J76" i="1"/>
  <c r="H77" i="1"/>
  <c r="I77" i="1" s="1"/>
  <c r="J77" i="1"/>
  <c r="H78" i="1"/>
  <c r="I78" i="1" s="1"/>
  <c r="J78" i="1"/>
  <c r="H79" i="1"/>
  <c r="I79" i="1"/>
  <c r="J79" i="1"/>
  <c r="H80" i="1"/>
  <c r="I80" i="1" s="1"/>
  <c r="J80" i="1"/>
  <c r="H81" i="1"/>
  <c r="I81" i="1" s="1"/>
  <c r="J81" i="1"/>
  <c r="H82" i="1"/>
  <c r="I82" i="1" s="1"/>
  <c r="J82" i="1"/>
  <c r="H83" i="1"/>
  <c r="I83" i="1"/>
  <c r="J83" i="1"/>
  <c r="H84" i="1"/>
  <c r="I84" i="1" s="1"/>
  <c r="J84" i="1"/>
  <c r="H85" i="1"/>
  <c r="I85" i="1" s="1"/>
  <c r="J85" i="1"/>
  <c r="H86" i="1"/>
  <c r="I86" i="1" s="1"/>
  <c r="J86" i="1"/>
  <c r="H87" i="1"/>
  <c r="I87" i="1"/>
  <c r="J87" i="1"/>
  <c r="H88" i="1"/>
  <c r="I88" i="1" s="1"/>
  <c r="J88" i="1"/>
  <c r="H89" i="1"/>
  <c r="I89" i="1" s="1"/>
  <c r="J89" i="1"/>
  <c r="H90" i="1"/>
  <c r="I90" i="1" s="1"/>
  <c r="J90" i="1"/>
  <c r="H91" i="1"/>
  <c r="I91" i="1"/>
  <c r="J91" i="1"/>
  <c r="H92" i="1"/>
  <c r="I92" i="1" s="1"/>
  <c r="J92" i="1"/>
  <c r="N41" i="2"/>
  <c r="O41" i="2"/>
  <c r="P41" i="2"/>
  <c r="Q41" i="2"/>
  <c r="R41" i="2"/>
  <c r="S41" i="2"/>
  <c r="T41" i="2"/>
  <c r="U41" i="2"/>
  <c r="V41" i="2"/>
  <c r="W41" i="2"/>
  <c r="X41" i="2"/>
  <c r="Y41" i="2"/>
  <c r="Z41" i="2"/>
  <c r="AA41" i="2"/>
  <c r="AB41" i="2"/>
  <c r="AC41" i="2"/>
  <c r="AD41" i="2"/>
  <c r="AE41" i="2"/>
  <c r="AF41" i="2"/>
  <c r="AG41" i="2"/>
  <c r="AH41" i="2"/>
  <c r="AI41" i="2"/>
  <c r="AJ41" i="2"/>
  <c r="AK41" i="2"/>
  <c r="AL41" i="2"/>
  <c r="AM41" i="2"/>
  <c r="AN41" i="2"/>
  <c r="AO41" i="2"/>
  <c r="AP41" i="2"/>
  <c r="AQ41" i="2"/>
  <c r="AR41" i="2"/>
  <c r="AT41" i="2"/>
  <c r="AU41" i="2"/>
  <c r="N42" i="2"/>
  <c r="O42" i="2"/>
  <c r="P42" i="2"/>
  <c r="Q42" i="2"/>
  <c r="R42" i="2"/>
  <c r="S42" i="2"/>
  <c r="T42" i="2"/>
  <c r="U42" i="2"/>
  <c r="V42" i="2"/>
  <c r="W42" i="2"/>
  <c r="X42" i="2"/>
  <c r="Y42" i="2"/>
  <c r="Z42" i="2"/>
  <c r="AA42" i="2"/>
  <c r="AB42" i="2"/>
  <c r="AC42" i="2"/>
  <c r="AD42" i="2"/>
  <c r="AE42" i="2"/>
  <c r="AF42" i="2"/>
  <c r="AG42" i="2"/>
  <c r="AH42" i="2"/>
  <c r="AI42" i="2"/>
  <c r="AJ42" i="2"/>
  <c r="AK42" i="2"/>
  <c r="AL42" i="2"/>
  <c r="AM42" i="2"/>
  <c r="AN42" i="2"/>
  <c r="AO42" i="2"/>
  <c r="AP42" i="2"/>
  <c r="AQ42" i="2"/>
  <c r="AR42" i="2"/>
  <c r="AT42" i="2"/>
  <c r="AU42" i="2"/>
  <c r="N43" i="2"/>
  <c r="O43" i="2"/>
  <c r="P43" i="2"/>
  <c r="Q43" i="2"/>
  <c r="R43" i="2"/>
  <c r="S43" i="2"/>
  <c r="T43" i="2"/>
  <c r="U43" i="2"/>
  <c r="V43" i="2"/>
  <c r="W43" i="2"/>
  <c r="X43" i="2"/>
  <c r="Y43" i="2"/>
  <c r="Z43" i="2"/>
  <c r="AA43" i="2"/>
  <c r="AB43" i="2"/>
  <c r="AC43" i="2"/>
  <c r="AD43" i="2"/>
  <c r="AE43" i="2"/>
  <c r="AF43" i="2"/>
  <c r="AG43" i="2"/>
  <c r="AH43" i="2"/>
  <c r="AI43" i="2"/>
  <c r="AJ43" i="2"/>
  <c r="AK43" i="2"/>
  <c r="AL43" i="2"/>
  <c r="AM43" i="2"/>
  <c r="AN43" i="2"/>
  <c r="AO43" i="2"/>
  <c r="AP43" i="2"/>
  <c r="AQ43" i="2"/>
  <c r="AR43" i="2"/>
  <c r="AT43" i="2"/>
  <c r="AU43" i="2"/>
  <c r="N44" i="2"/>
  <c r="O44" i="2"/>
  <c r="P44" i="2"/>
  <c r="Q44" i="2"/>
  <c r="R44" i="2"/>
  <c r="S44" i="2"/>
  <c r="T44" i="2"/>
  <c r="U44" i="2"/>
  <c r="V44" i="2"/>
  <c r="W44" i="2"/>
  <c r="X44" i="2"/>
  <c r="Y44" i="2"/>
  <c r="Z44" i="2"/>
  <c r="AA44" i="2"/>
  <c r="AB44" i="2"/>
  <c r="AC44" i="2"/>
  <c r="AD44" i="2"/>
  <c r="AE44" i="2"/>
  <c r="AF44" i="2"/>
  <c r="AG44" i="2"/>
  <c r="AH44" i="2"/>
  <c r="AI44" i="2"/>
  <c r="AJ44" i="2"/>
  <c r="AK44" i="2"/>
  <c r="AL44" i="2"/>
  <c r="AM44" i="2"/>
  <c r="AN44" i="2"/>
  <c r="AO44" i="2"/>
  <c r="AP44" i="2"/>
  <c r="AQ44" i="2"/>
  <c r="AR44" i="2"/>
  <c r="AT44" i="2"/>
  <c r="AU44" i="2"/>
  <c r="N45" i="2"/>
  <c r="O45" i="2"/>
  <c r="P45" i="2"/>
  <c r="Q45" i="2"/>
  <c r="R45" i="2"/>
  <c r="S45" i="2"/>
  <c r="T45" i="2"/>
  <c r="U45" i="2"/>
  <c r="V45" i="2"/>
  <c r="W45" i="2"/>
  <c r="X45" i="2"/>
  <c r="Y45" i="2"/>
  <c r="Z45" i="2"/>
  <c r="AA45" i="2"/>
  <c r="AB45" i="2"/>
  <c r="AC45" i="2"/>
  <c r="AD45" i="2"/>
  <c r="AE45" i="2"/>
  <c r="AF45" i="2"/>
  <c r="AG45" i="2"/>
  <c r="AH45" i="2"/>
  <c r="AI45" i="2"/>
  <c r="AJ45" i="2"/>
  <c r="AK45" i="2"/>
  <c r="AL45" i="2"/>
  <c r="AM45" i="2"/>
  <c r="AN45" i="2"/>
  <c r="AO45" i="2"/>
  <c r="AP45" i="2"/>
  <c r="AQ45" i="2"/>
  <c r="AR45" i="2"/>
  <c r="AT45" i="2"/>
  <c r="AU45" i="2"/>
  <c r="N46" i="2"/>
  <c r="O46" i="2"/>
  <c r="P46" i="2"/>
  <c r="Q46" i="2"/>
  <c r="R46" i="2"/>
  <c r="S46" i="2"/>
  <c r="T46" i="2"/>
  <c r="U46" i="2"/>
  <c r="V46" i="2"/>
  <c r="W46" i="2"/>
  <c r="X46" i="2"/>
  <c r="Y46" i="2"/>
  <c r="Z46" i="2"/>
  <c r="AA46" i="2"/>
  <c r="AB46" i="2"/>
  <c r="AC46" i="2"/>
  <c r="AD46" i="2"/>
  <c r="AE46" i="2"/>
  <c r="AF46" i="2"/>
  <c r="AG46" i="2"/>
  <c r="AH46" i="2"/>
  <c r="AI46" i="2"/>
  <c r="AJ46" i="2"/>
  <c r="AK46" i="2"/>
  <c r="AL46" i="2"/>
  <c r="AM46" i="2"/>
  <c r="AN46" i="2"/>
  <c r="AO46" i="2"/>
  <c r="AP46" i="2"/>
  <c r="AQ46" i="2"/>
  <c r="AR46" i="2"/>
  <c r="AT46" i="2"/>
  <c r="AU46" i="2"/>
  <c r="N47" i="2"/>
  <c r="O47" i="2"/>
  <c r="P47" i="2"/>
  <c r="Q47" i="2"/>
  <c r="R47" i="2"/>
  <c r="S47" i="2"/>
  <c r="T47" i="2"/>
  <c r="U47" i="2"/>
  <c r="V47" i="2"/>
  <c r="W47" i="2"/>
  <c r="X47" i="2"/>
  <c r="Y47" i="2"/>
  <c r="Z47" i="2"/>
  <c r="AA47" i="2"/>
  <c r="AB47" i="2"/>
  <c r="AC47" i="2"/>
  <c r="AD47" i="2"/>
  <c r="AE47" i="2"/>
  <c r="AF47" i="2"/>
  <c r="AG47" i="2"/>
  <c r="AH47" i="2"/>
  <c r="AI47" i="2"/>
  <c r="AJ47" i="2"/>
  <c r="AK47" i="2"/>
  <c r="AL47" i="2"/>
  <c r="AM47" i="2"/>
  <c r="AN47" i="2"/>
  <c r="AO47" i="2"/>
  <c r="AP47" i="2"/>
  <c r="AQ47" i="2"/>
  <c r="AR47" i="2"/>
  <c r="AT47" i="2"/>
  <c r="AU47" i="2"/>
  <c r="N48" i="2"/>
  <c r="O48" i="2"/>
  <c r="P48" i="2"/>
  <c r="Q48" i="2"/>
  <c r="R48" i="2"/>
  <c r="S48" i="2"/>
  <c r="T48" i="2"/>
  <c r="U48" i="2"/>
  <c r="V48" i="2"/>
  <c r="W48" i="2"/>
  <c r="X48" i="2"/>
  <c r="Y48" i="2"/>
  <c r="Z48" i="2"/>
  <c r="AA48" i="2"/>
  <c r="AB48" i="2"/>
  <c r="AC48" i="2"/>
  <c r="AD48" i="2"/>
  <c r="AE48" i="2"/>
  <c r="AF48" i="2"/>
  <c r="AG48" i="2"/>
  <c r="AH48" i="2"/>
  <c r="AI48" i="2"/>
  <c r="AJ48" i="2"/>
  <c r="AK48" i="2"/>
  <c r="AL48" i="2"/>
  <c r="AM48" i="2"/>
  <c r="AN48" i="2"/>
  <c r="AO48" i="2"/>
  <c r="AP48" i="2"/>
  <c r="AQ48" i="2"/>
  <c r="AR48" i="2"/>
  <c r="AT48" i="2"/>
  <c r="AU48" i="2"/>
  <c r="N49" i="2"/>
  <c r="O49" i="2"/>
  <c r="P49" i="2"/>
  <c r="Q49" i="2"/>
  <c r="R49" i="2"/>
  <c r="S49" i="2"/>
  <c r="T49" i="2"/>
  <c r="U49" i="2"/>
  <c r="V49" i="2"/>
  <c r="W49" i="2"/>
  <c r="X49" i="2"/>
  <c r="Y49" i="2"/>
  <c r="Z49" i="2"/>
  <c r="AA49" i="2"/>
  <c r="AB49" i="2"/>
  <c r="AC49" i="2"/>
  <c r="AD49" i="2"/>
  <c r="AE49" i="2"/>
  <c r="AF49" i="2"/>
  <c r="AG49" i="2"/>
  <c r="AH49" i="2"/>
  <c r="AI49" i="2"/>
  <c r="AJ49" i="2"/>
  <c r="AK49" i="2"/>
  <c r="AL49" i="2"/>
  <c r="AM49" i="2"/>
  <c r="AN49" i="2"/>
  <c r="AO49" i="2"/>
  <c r="AP49" i="2"/>
  <c r="AQ49" i="2"/>
  <c r="AR49" i="2"/>
  <c r="AT49" i="2"/>
  <c r="AU49" i="2"/>
  <c r="N50" i="2"/>
  <c r="O50" i="2"/>
  <c r="P50" i="2"/>
  <c r="Q50" i="2"/>
  <c r="R50" i="2"/>
  <c r="S50" i="2"/>
  <c r="T50" i="2"/>
  <c r="U50" i="2"/>
  <c r="V50" i="2"/>
  <c r="W50" i="2"/>
  <c r="X50" i="2"/>
  <c r="Y50" i="2"/>
  <c r="Z50" i="2"/>
  <c r="AA50" i="2"/>
  <c r="AB50" i="2"/>
  <c r="AC50" i="2"/>
  <c r="AD50" i="2"/>
  <c r="AE50" i="2"/>
  <c r="AF50" i="2"/>
  <c r="AG50" i="2"/>
  <c r="AH50" i="2"/>
  <c r="AI50" i="2"/>
  <c r="AJ50" i="2"/>
  <c r="AK50" i="2"/>
  <c r="AL50" i="2"/>
  <c r="AM50" i="2"/>
  <c r="AN50" i="2"/>
  <c r="AO50" i="2"/>
  <c r="AP50" i="2"/>
  <c r="AQ50" i="2"/>
  <c r="AR50" i="2"/>
  <c r="AT50" i="2"/>
  <c r="AU50" i="2"/>
  <c r="N51" i="2"/>
  <c r="O51" i="2"/>
  <c r="P51" i="2"/>
  <c r="Q51" i="2"/>
  <c r="R51" i="2"/>
  <c r="S51" i="2"/>
  <c r="T51" i="2"/>
  <c r="U51" i="2"/>
  <c r="V51" i="2"/>
  <c r="W51" i="2"/>
  <c r="X51" i="2"/>
  <c r="Y51" i="2"/>
  <c r="Z51" i="2"/>
  <c r="AA51" i="2"/>
  <c r="AB51" i="2"/>
  <c r="AC51" i="2"/>
  <c r="AD51" i="2"/>
  <c r="AE51" i="2"/>
  <c r="AF51" i="2"/>
  <c r="AG51" i="2"/>
  <c r="AH51" i="2"/>
  <c r="AI51" i="2"/>
  <c r="AJ51" i="2"/>
  <c r="AK51" i="2"/>
  <c r="AL51" i="2"/>
  <c r="AM51" i="2"/>
  <c r="AN51" i="2"/>
  <c r="AO51" i="2"/>
  <c r="AP51" i="2"/>
  <c r="AQ51" i="2"/>
  <c r="AR51" i="2"/>
  <c r="AT51" i="2"/>
  <c r="AU51" i="2"/>
  <c r="N52" i="2"/>
  <c r="O52" i="2"/>
  <c r="P52" i="2"/>
  <c r="Q52" i="2"/>
  <c r="R52" i="2"/>
  <c r="S52" i="2"/>
  <c r="T52" i="2"/>
  <c r="U52" i="2"/>
  <c r="V52" i="2"/>
  <c r="W52" i="2"/>
  <c r="X52" i="2"/>
  <c r="Y52" i="2"/>
  <c r="Z52" i="2"/>
  <c r="AA52" i="2"/>
  <c r="AB52" i="2"/>
  <c r="AC52" i="2"/>
  <c r="AD52" i="2"/>
  <c r="AE52" i="2"/>
  <c r="AF52" i="2"/>
  <c r="AG52" i="2"/>
  <c r="AH52" i="2"/>
  <c r="AI52" i="2"/>
  <c r="AJ52" i="2"/>
  <c r="AK52" i="2"/>
  <c r="AL52" i="2"/>
  <c r="AM52" i="2"/>
  <c r="AN52" i="2"/>
  <c r="AO52" i="2"/>
  <c r="AP52" i="2"/>
  <c r="AQ52" i="2"/>
  <c r="AR52" i="2"/>
  <c r="AT52" i="2"/>
  <c r="AU52" i="2"/>
  <c r="N53" i="2"/>
  <c r="O53" i="2"/>
  <c r="P53" i="2"/>
  <c r="Q53" i="2"/>
  <c r="R53" i="2"/>
  <c r="S53" i="2"/>
  <c r="T53" i="2"/>
  <c r="U53" i="2"/>
  <c r="V53" i="2"/>
  <c r="W53" i="2"/>
  <c r="X53" i="2"/>
  <c r="Y53" i="2"/>
  <c r="Z53" i="2"/>
  <c r="AA53" i="2"/>
  <c r="AB53" i="2"/>
  <c r="AC53" i="2"/>
  <c r="AD53" i="2"/>
  <c r="AE53" i="2"/>
  <c r="AF53" i="2"/>
  <c r="AG53" i="2"/>
  <c r="AH53" i="2"/>
  <c r="AI53" i="2"/>
  <c r="AJ53" i="2"/>
  <c r="AK53" i="2"/>
  <c r="AL53" i="2"/>
  <c r="AM53" i="2"/>
  <c r="AN53" i="2"/>
  <c r="AO53" i="2"/>
  <c r="AP53" i="2"/>
  <c r="AQ53" i="2"/>
  <c r="AR53" i="2"/>
  <c r="AT53" i="2"/>
  <c r="AU53" i="2"/>
  <c r="N54" i="2"/>
  <c r="O54" i="2"/>
  <c r="P54" i="2"/>
  <c r="Q54" i="2"/>
  <c r="R54" i="2"/>
  <c r="S54" i="2"/>
  <c r="T54" i="2"/>
  <c r="U54" i="2"/>
  <c r="V54" i="2"/>
  <c r="W54" i="2"/>
  <c r="X54" i="2"/>
  <c r="Y54" i="2"/>
  <c r="Z54" i="2"/>
  <c r="AA54" i="2"/>
  <c r="AB54" i="2"/>
  <c r="AC54" i="2"/>
  <c r="AD54" i="2"/>
  <c r="AE54" i="2"/>
  <c r="AF54" i="2"/>
  <c r="AG54" i="2"/>
  <c r="AH54" i="2"/>
  <c r="AI54" i="2"/>
  <c r="AJ54" i="2"/>
  <c r="AK54" i="2"/>
  <c r="AL54" i="2"/>
  <c r="AM54" i="2"/>
  <c r="AN54" i="2"/>
  <c r="AO54" i="2"/>
  <c r="AP54" i="2"/>
  <c r="AQ54" i="2"/>
  <c r="AR54" i="2"/>
  <c r="AT54" i="2"/>
  <c r="AU54" i="2"/>
  <c r="N55" i="2"/>
  <c r="O55" i="2"/>
  <c r="P55" i="2"/>
  <c r="Q55" i="2"/>
  <c r="R55" i="2"/>
  <c r="S55" i="2"/>
  <c r="T55" i="2"/>
  <c r="U55" i="2"/>
  <c r="V55" i="2"/>
  <c r="W55" i="2"/>
  <c r="X55" i="2"/>
  <c r="Y55" i="2"/>
  <c r="Z55" i="2"/>
  <c r="AA55" i="2"/>
  <c r="AB55" i="2"/>
  <c r="AC55" i="2"/>
  <c r="AD55" i="2"/>
  <c r="AE55" i="2"/>
  <c r="AF55" i="2"/>
  <c r="AG55" i="2"/>
  <c r="AH55" i="2"/>
  <c r="AI55" i="2"/>
  <c r="AJ55" i="2"/>
  <c r="AK55" i="2"/>
  <c r="AL55" i="2"/>
  <c r="AM55" i="2"/>
  <c r="AN55" i="2"/>
  <c r="AO55" i="2"/>
  <c r="AP55" i="2"/>
  <c r="AQ55" i="2"/>
  <c r="AR55" i="2"/>
  <c r="AT55" i="2"/>
  <c r="AU55" i="2"/>
  <c r="N56" i="2"/>
  <c r="O56" i="2"/>
  <c r="P56" i="2"/>
  <c r="Q56" i="2"/>
  <c r="R56" i="2"/>
  <c r="S56" i="2"/>
  <c r="T56" i="2"/>
  <c r="U56" i="2"/>
  <c r="V56" i="2"/>
  <c r="W56" i="2"/>
  <c r="X56" i="2"/>
  <c r="Y56" i="2"/>
  <c r="Z56" i="2"/>
  <c r="AA56" i="2"/>
  <c r="AB56" i="2"/>
  <c r="AC56" i="2"/>
  <c r="AD56" i="2"/>
  <c r="AE56" i="2"/>
  <c r="AF56" i="2"/>
  <c r="AG56" i="2"/>
  <c r="AH56" i="2"/>
  <c r="AI56" i="2"/>
  <c r="AJ56" i="2"/>
  <c r="AK56" i="2"/>
  <c r="AL56" i="2"/>
  <c r="AM56" i="2"/>
  <c r="AN56" i="2"/>
  <c r="AO56" i="2"/>
  <c r="AP56" i="2"/>
  <c r="AQ56" i="2"/>
  <c r="AR56" i="2"/>
  <c r="AT56" i="2"/>
  <c r="AU56" i="2"/>
  <c r="N57" i="2"/>
  <c r="O57" i="2"/>
  <c r="P57" i="2"/>
  <c r="Q57" i="2"/>
  <c r="R57" i="2"/>
  <c r="S57" i="2"/>
  <c r="T57" i="2"/>
  <c r="U57" i="2"/>
  <c r="V57" i="2"/>
  <c r="W57" i="2"/>
  <c r="X57" i="2"/>
  <c r="Y57" i="2"/>
  <c r="Z57" i="2"/>
  <c r="AA57" i="2"/>
  <c r="AB57" i="2"/>
  <c r="AC57" i="2"/>
  <c r="AD57" i="2"/>
  <c r="AE57" i="2"/>
  <c r="AF57" i="2"/>
  <c r="AG57" i="2"/>
  <c r="AH57" i="2"/>
  <c r="AI57" i="2"/>
  <c r="AJ57" i="2"/>
  <c r="AK57" i="2"/>
  <c r="AL57" i="2"/>
  <c r="AM57" i="2"/>
  <c r="AN57" i="2"/>
  <c r="AO57" i="2"/>
  <c r="AP57" i="2"/>
  <c r="AQ57" i="2"/>
  <c r="AR57" i="2"/>
  <c r="AT57" i="2"/>
  <c r="AU57" i="2"/>
  <c r="N58" i="2"/>
  <c r="O58" i="2"/>
  <c r="P58" i="2"/>
  <c r="Q58" i="2"/>
  <c r="R58" i="2"/>
  <c r="S58" i="2"/>
  <c r="T58" i="2"/>
  <c r="U58" i="2"/>
  <c r="V58" i="2"/>
  <c r="W58" i="2"/>
  <c r="X58" i="2"/>
  <c r="Y58" i="2"/>
  <c r="Z58" i="2"/>
  <c r="AA58" i="2"/>
  <c r="AB58" i="2"/>
  <c r="AC58" i="2"/>
  <c r="AD58" i="2"/>
  <c r="AE58" i="2"/>
  <c r="AF58" i="2"/>
  <c r="AG58" i="2"/>
  <c r="AH58" i="2"/>
  <c r="AI58" i="2"/>
  <c r="AJ58" i="2"/>
  <c r="AK58" i="2"/>
  <c r="AL58" i="2"/>
  <c r="AM58" i="2"/>
  <c r="AN58" i="2"/>
  <c r="AO58" i="2"/>
  <c r="AP58" i="2"/>
  <c r="AQ58" i="2"/>
  <c r="AR58" i="2"/>
  <c r="AT58" i="2"/>
  <c r="AU58" i="2"/>
  <c r="N59" i="2"/>
  <c r="O59" i="2"/>
  <c r="P59" i="2"/>
  <c r="Q59" i="2"/>
  <c r="R59" i="2"/>
  <c r="S59" i="2"/>
  <c r="T59" i="2"/>
  <c r="U59" i="2"/>
  <c r="V59" i="2"/>
  <c r="W59" i="2"/>
  <c r="X59" i="2"/>
  <c r="Y59" i="2"/>
  <c r="Z59" i="2"/>
  <c r="AA59" i="2"/>
  <c r="AB59" i="2"/>
  <c r="AC59" i="2"/>
  <c r="AD59" i="2"/>
  <c r="AE59" i="2"/>
  <c r="AF59" i="2"/>
  <c r="AG59" i="2"/>
  <c r="AH59" i="2"/>
  <c r="AI59" i="2"/>
  <c r="AJ59" i="2"/>
  <c r="AK59" i="2"/>
  <c r="AL59" i="2"/>
  <c r="AM59" i="2"/>
  <c r="AN59" i="2"/>
  <c r="AO59" i="2"/>
  <c r="AP59" i="2"/>
  <c r="AQ59" i="2"/>
  <c r="AR59" i="2"/>
  <c r="AT59" i="2"/>
  <c r="AU59" i="2"/>
  <c r="N60" i="2"/>
  <c r="O60" i="2"/>
  <c r="P60" i="2"/>
  <c r="Q60" i="2"/>
  <c r="R60" i="2"/>
  <c r="S60" i="2"/>
  <c r="T60" i="2"/>
  <c r="U60" i="2"/>
  <c r="V60" i="2"/>
  <c r="W60" i="2"/>
  <c r="X60" i="2"/>
  <c r="Y60" i="2"/>
  <c r="Z60" i="2"/>
  <c r="AA60" i="2"/>
  <c r="AB60" i="2"/>
  <c r="AC60" i="2"/>
  <c r="AD60" i="2"/>
  <c r="AE60" i="2"/>
  <c r="AF60" i="2"/>
  <c r="AG60" i="2"/>
  <c r="AH60" i="2"/>
  <c r="AI60" i="2"/>
  <c r="AJ60" i="2"/>
  <c r="AK60" i="2"/>
  <c r="AL60" i="2"/>
  <c r="AM60" i="2"/>
  <c r="AN60" i="2"/>
  <c r="AO60" i="2"/>
  <c r="AP60" i="2"/>
  <c r="AQ60" i="2"/>
  <c r="AR60" i="2"/>
  <c r="AT60" i="2"/>
  <c r="AU60" i="2"/>
  <c r="N61" i="2"/>
  <c r="O61" i="2"/>
  <c r="P61" i="2"/>
  <c r="Q61" i="2"/>
  <c r="R61" i="2"/>
  <c r="S61" i="2"/>
  <c r="T61" i="2"/>
  <c r="U61" i="2"/>
  <c r="V61" i="2"/>
  <c r="W61" i="2"/>
  <c r="X61" i="2"/>
  <c r="Y61" i="2"/>
  <c r="Z61" i="2"/>
  <c r="AA61" i="2"/>
  <c r="AB61" i="2"/>
  <c r="AC61" i="2"/>
  <c r="AD61" i="2"/>
  <c r="AE61" i="2"/>
  <c r="AF61" i="2"/>
  <c r="AG61" i="2"/>
  <c r="AH61" i="2"/>
  <c r="AI61" i="2"/>
  <c r="AJ61" i="2"/>
  <c r="AK61" i="2"/>
  <c r="AL61" i="2"/>
  <c r="AM61" i="2"/>
  <c r="AN61" i="2"/>
  <c r="AO61" i="2"/>
  <c r="AP61" i="2"/>
  <c r="AQ61" i="2"/>
  <c r="AR61" i="2"/>
  <c r="AT61" i="2"/>
  <c r="AU61" i="2"/>
  <c r="N62" i="2"/>
  <c r="O62" i="2"/>
  <c r="P62" i="2"/>
  <c r="Q62" i="2"/>
  <c r="R62" i="2"/>
  <c r="S62" i="2"/>
  <c r="T62" i="2"/>
  <c r="U62" i="2"/>
  <c r="V62" i="2"/>
  <c r="W62" i="2"/>
  <c r="X62" i="2"/>
  <c r="Y62" i="2"/>
  <c r="Z62" i="2"/>
  <c r="AA62" i="2"/>
  <c r="AB62" i="2"/>
  <c r="AC62" i="2"/>
  <c r="AD62" i="2"/>
  <c r="AE62" i="2"/>
  <c r="AF62" i="2"/>
  <c r="AG62" i="2"/>
  <c r="AH62" i="2"/>
  <c r="AI62" i="2"/>
  <c r="AJ62" i="2"/>
  <c r="AK62" i="2"/>
  <c r="AL62" i="2"/>
  <c r="AM62" i="2"/>
  <c r="AN62" i="2"/>
  <c r="AO62" i="2"/>
  <c r="AP62" i="2"/>
  <c r="AQ62" i="2"/>
  <c r="AR62" i="2"/>
  <c r="AT62" i="2"/>
  <c r="AU62" i="2"/>
  <c r="N63" i="2"/>
  <c r="O63"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AT63" i="2"/>
  <c r="AU63" i="2"/>
  <c r="N64" i="2"/>
  <c r="O64" i="2"/>
  <c r="P64" i="2"/>
  <c r="Q64" i="2"/>
  <c r="R64" i="2"/>
  <c r="S64" i="2"/>
  <c r="T64" i="2"/>
  <c r="U64" i="2"/>
  <c r="V64" i="2"/>
  <c r="W64" i="2"/>
  <c r="X64" i="2"/>
  <c r="Y64" i="2"/>
  <c r="Z64" i="2"/>
  <c r="AA64" i="2"/>
  <c r="AB64" i="2"/>
  <c r="AC64" i="2"/>
  <c r="AD64" i="2"/>
  <c r="AE64" i="2"/>
  <c r="AF64" i="2"/>
  <c r="AG64" i="2"/>
  <c r="AH64" i="2"/>
  <c r="AI64" i="2"/>
  <c r="AJ64" i="2"/>
  <c r="AK64" i="2"/>
  <c r="AL64" i="2"/>
  <c r="AM64" i="2"/>
  <c r="AN64" i="2"/>
  <c r="AO64" i="2"/>
  <c r="AP64" i="2"/>
  <c r="AQ64" i="2"/>
  <c r="AR64" i="2"/>
  <c r="AT64" i="2"/>
  <c r="AU64" i="2"/>
  <c r="N65" i="2"/>
  <c r="O65" i="2"/>
  <c r="P65" i="2"/>
  <c r="Q65" i="2"/>
  <c r="R65" i="2"/>
  <c r="S65" i="2"/>
  <c r="T65" i="2"/>
  <c r="U65" i="2"/>
  <c r="V65" i="2"/>
  <c r="W65" i="2"/>
  <c r="X65" i="2"/>
  <c r="Y65" i="2"/>
  <c r="Z65" i="2"/>
  <c r="AA65" i="2"/>
  <c r="AB65" i="2"/>
  <c r="AC65" i="2"/>
  <c r="AD65" i="2"/>
  <c r="AE65" i="2"/>
  <c r="AF65" i="2"/>
  <c r="AG65" i="2"/>
  <c r="AH65" i="2"/>
  <c r="AI65" i="2"/>
  <c r="AJ65" i="2"/>
  <c r="AK65" i="2"/>
  <c r="AL65" i="2"/>
  <c r="AM65" i="2"/>
  <c r="AN65" i="2"/>
  <c r="AO65" i="2"/>
  <c r="AP65" i="2"/>
  <c r="AQ65" i="2"/>
  <c r="AR65" i="2"/>
  <c r="AT65" i="2"/>
  <c r="AU65" i="2"/>
  <c r="N66" i="2"/>
  <c r="O66" i="2"/>
  <c r="P66" i="2"/>
  <c r="Q66" i="2"/>
  <c r="R66" i="2"/>
  <c r="S66" i="2"/>
  <c r="T66" i="2"/>
  <c r="U66" i="2"/>
  <c r="V66" i="2"/>
  <c r="W66" i="2"/>
  <c r="X66" i="2"/>
  <c r="Y66" i="2"/>
  <c r="Z66" i="2"/>
  <c r="AA66" i="2"/>
  <c r="AB66" i="2"/>
  <c r="AC66" i="2"/>
  <c r="AD66" i="2"/>
  <c r="AE66" i="2"/>
  <c r="AF66" i="2"/>
  <c r="AG66" i="2"/>
  <c r="AH66" i="2"/>
  <c r="AI66" i="2"/>
  <c r="AJ66" i="2"/>
  <c r="AK66" i="2"/>
  <c r="AL66" i="2"/>
  <c r="AM66" i="2"/>
  <c r="AN66" i="2"/>
  <c r="AO66" i="2"/>
  <c r="AP66" i="2"/>
  <c r="AQ66" i="2"/>
  <c r="AR66" i="2"/>
  <c r="AT66" i="2"/>
  <c r="AU66" i="2"/>
  <c r="N67" i="2"/>
  <c r="O67" i="2"/>
  <c r="P67" i="2"/>
  <c r="Q67" i="2"/>
  <c r="R67" i="2"/>
  <c r="S67" i="2"/>
  <c r="T67" i="2"/>
  <c r="U67" i="2"/>
  <c r="V67" i="2"/>
  <c r="W67" i="2"/>
  <c r="X67" i="2"/>
  <c r="Y67" i="2"/>
  <c r="Z67" i="2"/>
  <c r="AA67" i="2"/>
  <c r="AB67" i="2"/>
  <c r="AC67" i="2"/>
  <c r="AD67" i="2"/>
  <c r="AE67" i="2"/>
  <c r="AF67" i="2"/>
  <c r="AG67" i="2"/>
  <c r="AH67" i="2"/>
  <c r="AI67" i="2"/>
  <c r="AJ67" i="2"/>
  <c r="AK67" i="2"/>
  <c r="AL67" i="2"/>
  <c r="AM67" i="2"/>
  <c r="AN67" i="2"/>
  <c r="AO67" i="2"/>
  <c r="AP67" i="2"/>
  <c r="AQ67" i="2"/>
  <c r="AR67" i="2"/>
  <c r="AT67" i="2"/>
  <c r="AU67" i="2"/>
  <c r="N68" i="2"/>
  <c r="O68" i="2"/>
  <c r="P68" i="2"/>
  <c r="Q68" i="2"/>
  <c r="R68" i="2"/>
  <c r="S68" i="2"/>
  <c r="T68" i="2"/>
  <c r="U68" i="2"/>
  <c r="V68" i="2"/>
  <c r="W68" i="2"/>
  <c r="X68" i="2"/>
  <c r="Y68" i="2"/>
  <c r="Z68" i="2"/>
  <c r="AA68" i="2"/>
  <c r="AB68" i="2"/>
  <c r="AC68" i="2"/>
  <c r="AD68" i="2"/>
  <c r="AE68" i="2"/>
  <c r="AF68" i="2"/>
  <c r="AG68" i="2"/>
  <c r="AH68" i="2"/>
  <c r="AI68" i="2"/>
  <c r="AJ68" i="2"/>
  <c r="AK68" i="2"/>
  <c r="AL68" i="2"/>
  <c r="AM68" i="2"/>
  <c r="AN68" i="2"/>
  <c r="AO68" i="2"/>
  <c r="AP68" i="2"/>
  <c r="AQ68" i="2"/>
  <c r="AR68" i="2"/>
  <c r="AT68" i="2"/>
  <c r="AU68" i="2"/>
  <c r="N69" i="2"/>
  <c r="O69" i="2"/>
  <c r="P69" i="2"/>
  <c r="Q69" i="2"/>
  <c r="R69" i="2"/>
  <c r="S69" i="2"/>
  <c r="T69" i="2"/>
  <c r="U69" i="2"/>
  <c r="V69" i="2"/>
  <c r="W69" i="2"/>
  <c r="X69" i="2"/>
  <c r="Y69" i="2"/>
  <c r="Z69" i="2"/>
  <c r="AA69" i="2"/>
  <c r="AB69" i="2"/>
  <c r="AC69" i="2"/>
  <c r="AD69" i="2"/>
  <c r="AE69" i="2"/>
  <c r="AF69" i="2"/>
  <c r="AG69" i="2"/>
  <c r="AH69" i="2"/>
  <c r="AI69" i="2"/>
  <c r="AJ69" i="2"/>
  <c r="AK69" i="2"/>
  <c r="AL69" i="2"/>
  <c r="AM69" i="2"/>
  <c r="AN69" i="2"/>
  <c r="AO69" i="2"/>
  <c r="AP69" i="2"/>
  <c r="AQ69" i="2"/>
  <c r="AR69" i="2"/>
  <c r="AT69" i="2"/>
  <c r="AU69" i="2"/>
  <c r="N70" i="2"/>
  <c r="O70" i="2"/>
  <c r="P70" i="2"/>
  <c r="Q70" i="2"/>
  <c r="R70" i="2"/>
  <c r="S70" i="2"/>
  <c r="T70" i="2"/>
  <c r="U70" i="2"/>
  <c r="V70" i="2"/>
  <c r="W70" i="2"/>
  <c r="X70" i="2"/>
  <c r="Y70" i="2"/>
  <c r="Z70" i="2"/>
  <c r="AA70" i="2"/>
  <c r="AB70" i="2"/>
  <c r="AC70" i="2"/>
  <c r="AD70" i="2"/>
  <c r="AE70" i="2"/>
  <c r="AF70" i="2"/>
  <c r="AG70" i="2"/>
  <c r="AH70" i="2"/>
  <c r="AI70" i="2"/>
  <c r="AJ70" i="2"/>
  <c r="AK70" i="2"/>
  <c r="AL70" i="2"/>
  <c r="AM70" i="2"/>
  <c r="AN70" i="2"/>
  <c r="AO70" i="2"/>
  <c r="AP70" i="2"/>
  <c r="AQ70" i="2"/>
  <c r="AR70" i="2"/>
  <c r="AT70" i="2"/>
  <c r="AU70" i="2"/>
  <c r="N71" i="2"/>
  <c r="O71" i="2"/>
  <c r="P71" i="2"/>
  <c r="Q71" i="2"/>
  <c r="R71" i="2"/>
  <c r="S71" i="2"/>
  <c r="T71" i="2"/>
  <c r="U71" i="2"/>
  <c r="V71" i="2"/>
  <c r="W71" i="2"/>
  <c r="X71" i="2"/>
  <c r="Y71" i="2"/>
  <c r="Z71" i="2"/>
  <c r="AA71" i="2"/>
  <c r="AB71" i="2"/>
  <c r="AC71" i="2"/>
  <c r="AD71" i="2"/>
  <c r="AE71" i="2"/>
  <c r="AF71" i="2"/>
  <c r="AG71" i="2"/>
  <c r="AH71" i="2"/>
  <c r="AI71" i="2"/>
  <c r="AJ71" i="2"/>
  <c r="AK71" i="2"/>
  <c r="AL71" i="2"/>
  <c r="AM71" i="2"/>
  <c r="AN71" i="2"/>
  <c r="AO71" i="2"/>
  <c r="AP71" i="2"/>
  <c r="AQ71" i="2"/>
  <c r="AR71" i="2"/>
  <c r="AT71" i="2"/>
  <c r="AU71" i="2"/>
  <c r="N72" i="2"/>
  <c r="O72" i="2"/>
  <c r="P72" i="2"/>
  <c r="Q72" i="2"/>
  <c r="R72" i="2"/>
  <c r="S72" i="2"/>
  <c r="T72" i="2"/>
  <c r="U72" i="2"/>
  <c r="V72" i="2"/>
  <c r="W72" i="2"/>
  <c r="X72" i="2"/>
  <c r="Y72" i="2"/>
  <c r="Z72" i="2"/>
  <c r="AA72" i="2"/>
  <c r="AB72" i="2"/>
  <c r="AC72" i="2"/>
  <c r="AD72" i="2"/>
  <c r="AE72" i="2"/>
  <c r="AF72" i="2"/>
  <c r="AG72" i="2"/>
  <c r="AH72" i="2"/>
  <c r="AI72" i="2"/>
  <c r="AJ72" i="2"/>
  <c r="AK72" i="2"/>
  <c r="AL72" i="2"/>
  <c r="AM72" i="2"/>
  <c r="AN72" i="2"/>
  <c r="AO72" i="2"/>
  <c r="AP72" i="2"/>
  <c r="AQ72" i="2"/>
  <c r="AR72" i="2"/>
  <c r="AT72" i="2"/>
  <c r="AU72" i="2"/>
  <c r="N73" i="2"/>
  <c r="O73" i="2"/>
  <c r="P73" i="2"/>
  <c r="Q73" i="2"/>
  <c r="R73" i="2"/>
  <c r="S73" i="2"/>
  <c r="T73" i="2"/>
  <c r="U73" i="2"/>
  <c r="V73" i="2"/>
  <c r="W73" i="2"/>
  <c r="X73" i="2"/>
  <c r="Y73" i="2"/>
  <c r="Z73" i="2"/>
  <c r="AA73" i="2"/>
  <c r="AB73" i="2"/>
  <c r="AC73" i="2"/>
  <c r="AD73" i="2"/>
  <c r="AE73" i="2"/>
  <c r="AF73" i="2"/>
  <c r="AG73" i="2"/>
  <c r="AH73" i="2"/>
  <c r="AI73" i="2"/>
  <c r="AJ73" i="2"/>
  <c r="AK73" i="2"/>
  <c r="AL73" i="2"/>
  <c r="AM73" i="2"/>
  <c r="AN73" i="2"/>
  <c r="AO73" i="2"/>
  <c r="AP73" i="2"/>
  <c r="AQ73" i="2"/>
  <c r="AR73" i="2"/>
  <c r="AT73" i="2"/>
  <c r="AU73" i="2"/>
  <c r="N74" i="2"/>
  <c r="O74" i="2"/>
  <c r="P74" i="2"/>
  <c r="Q74" i="2"/>
  <c r="R74" i="2"/>
  <c r="S74" i="2"/>
  <c r="T74" i="2"/>
  <c r="U74" i="2"/>
  <c r="V74" i="2"/>
  <c r="W74" i="2"/>
  <c r="X74" i="2"/>
  <c r="Y74" i="2"/>
  <c r="Z74" i="2"/>
  <c r="AA74" i="2"/>
  <c r="AB74" i="2"/>
  <c r="AC74" i="2"/>
  <c r="AD74" i="2"/>
  <c r="AE74" i="2"/>
  <c r="AF74" i="2"/>
  <c r="AG74" i="2"/>
  <c r="AH74" i="2"/>
  <c r="AI74" i="2"/>
  <c r="AJ74" i="2"/>
  <c r="AK74" i="2"/>
  <c r="AL74" i="2"/>
  <c r="AM74" i="2"/>
  <c r="AN74" i="2"/>
  <c r="AO74" i="2"/>
  <c r="AP74" i="2"/>
  <c r="AQ74" i="2"/>
  <c r="AR74" i="2"/>
  <c r="AT74" i="2"/>
  <c r="AU74" i="2"/>
  <c r="N75" i="2"/>
  <c r="O75" i="2"/>
  <c r="P75" i="2"/>
  <c r="Q75" i="2"/>
  <c r="R75" i="2"/>
  <c r="S75" i="2"/>
  <c r="T75" i="2"/>
  <c r="U75" i="2"/>
  <c r="V75" i="2"/>
  <c r="W75" i="2"/>
  <c r="X75" i="2"/>
  <c r="Y75" i="2"/>
  <c r="Z75" i="2"/>
  <c r="AA75" i="2"/>
  <c r="AB75" i="2"/>
  <c r="AC75" i="2"/>
  <c r="AD75" i="2"/>
  <c r="AE75" i="2"/>
  <c r="AF75" i="2"/>
  <c r="AG75" i="2"/>
  <c r="AH75" i="2"/>
  <c r="AI75" i="2"/>
  <c r="AJ75" i="2"/>
  <c r="AK75" i="2"/>
  <c r="AL75" i="2"/>
  <c r="AM75" i="2"/>
  <c r="AN75" i="2"/>
  <c r="AO75" i="2"/>
  <c r="AP75" i="2"/>
  <c r="AQ75" i="2"/>
  <c r="AR75" i="2"/>
  <c r="AT75" i="2"/>
  <c r="AU75" i="2"/>
  <c r="N76" i="2"/>
  <c r="O76" i="2"/>
  <c r="P76" i="2"/>
  <c r="Q76" i="2"/>
  <c r="R76" i="2"/>
  <c r="S76" i="2"/>
  <c r="T76" i="2"/>
  <c r="U76" i="2"/>
  <c r="V76" i="2"/>
  <c r="W76" i="2"/>
  <c r="X76" i="2"/>
  <c r="Y76" i="2"/>
  <c r="Z76" i="2"/>
  <c r="AA76" i="2"/>
  <c r="AB76" i="2"/>
  <c r="AC76" i="2"/>
  <c r="AD76" i="2"/>
  <c r="AE76" i="2"/>
  <c r="AF76" i="2"/>
  <c r="AG76" i="2"/>
  <c r="AH76" i="2"/>
  <c r="AI76" i="2"/>
  <c r="AJ76" i="2"/>
  <c r="AK76" i="2"/>
  <c r="AL76" i="2"/>
  <c r="AM76" i="2"/>
  <c r="AN76" i="2"/>
  <c r="AO76" i="2"/>
  <c r="AP76" i="2"/>
  <c r="AQ76" i="2"/>
  <c r="AR76" i="2"/>
  <c r="AT76" i="2"/>
  <c r="AU76" i="2"/>
  <c r="N77" i="2"/>
  <c r="O77" i="2"/>
  <c r="P77" i="2"/>
  <c r="Q77" i="2"/>
  <c r="R77" i="2"/>
  <c r="S77" i="2"/>
  <c r="T77" i="2"/>
  <c r="U77" i="2"/>
  <c r="V77" i="2"/>
  <c r="W77" i="2"/>
  <c r="X77" i="2"/>
  <c r="Y77" i="2"/>
  <c r="Z77" i="2"/>
  <c r="AA77" i="2"/>
  <c r="AB77" i="2"/>
  <c r="AC77" i="2"/>
  <c r="AD77" i="2"/>
  <c r="AE77" i="2"/>
  <c r="AF77" i="2"/>
  <c r="AG77" i="2"/>
  <c r="AH77" i="2"/>
  <c r="AI77" i="2"/>
  <c r="AJ77" i="2"/>
  <c r="AK77" i="2"/>
  <c r="AL77" i="2"/>
  <c r="AM77" i="2"/>
  <c r="AN77" i="2"/>
  <c r="AO77" i="2"/>
  <c r="AP77" i="2"/>
  <c r="AQ77" i="2"/>
  <c r="AR77" i="2"/>
  <c r="AT77" i="2"/>
  <c r="AU77" i="2"/>
  <c r="N78" i="2"/>
  <c r="O78" i="2"/>
  <c r="P78" i="2"/>
  <c r="Q78" i="2"/>
  <c r="R78" i="2"/>
  <c r="S78" i="2"/>
  <c r="T78" i="2"/>
  <c r="U78" i="2"/>
  <c r="V78" i="2"/>
  <c r="W78" i="2"/>
  <c r="X78" i="2"/>
  <c r="Y78" i="2"/>
  <c r="Z78" i="2"/>
  <c r="AA78" i="2"/>
  <c r="AB78" i="2"/>
  <c r="AC78" i="2"/>
  <c r="AD78" i="2"/>
  <c r="AE78" i="2"/>
  <c r="AF78" i="2"/>
  <c r="AG78" i="2"/>
  <c r="AH78" i="2"/>
  <c r="AI78" i="2"/>
  <c r="AJ78" i="2"/>
  <c r="AK78" i="2"/>
  <c r="AL78" i="2"/>
  <c r="AM78" i="2"/>
  <c r="AN78" i="2"/>
  <c r="AO78" i="2"/>
  <c r="AP78" i="2"/>
  <c r="AQ78" i="2"/>
  <c r="AR78" i="2"/>
  <c r="AT78" i="2"/>
  <c r="AU78" i="2"/>
  <c r="N79" i="2"/>
  <c r="O79" i="2"/>
  <c r="P79" i="2"/>
  <c r="Q79" i="2"/>
  <c r="R79" i="2"/>
  <c r="S79" i="2"/>
  <c r="T79" i="2"/>
  <c r="U79" i="2"/>
  <c r="V79" i="2"/>
  <c r="W79" i="2"/>
  <c r="X79" i="2"/>
  <c r="Y79" i="2"/>
  <c r="Z79" i="2"/>
  <c r="AA79" i="2"/>
  <c r="AB79" i="2"/>
  <c r="AC79" i="2"/>
  <c r="AD79" i="2"/>
  <c r="AE79" i="2"/>
  <c r="AF79" i="2"/>
  <c r="AG79" i="2"/>
  <c r="AH79" i="2"/>
  <c r="AI79" i="2"/>
  <c r="AJ79" i="2"/>
  <c r="AK79" i="2"/>
  <c r="AL79" i="2"/>
  <c r="AM79" i="2"/>
  <c r="AN79" i="2"/>
  <c r="AO79" i="2"/>
  <c r="AP79" i="2"/>
  <c r="AQ79" i="2"/>
  <c r="AR79" i="2"/>
  <c r="AT79" i="2"/>
  <c r="AU79" i="2"/>
  <c r="N80" i="2"/>
  <c r="O80" i="2"/>
  <c r="P80" i="2"/>
  <c r="Q80" i="2"/>
  <c r="R80" i="2"/>
  <c r="S80" i="2"/>
  <c r="T80" i="2"/>
  <c r="U80" i="2"/>
  <c r="V80" i="2"/>
  <c r="W80" i="2"/>
  <c r="X80" i="2"/>
  <c r="Y80" i="2"/>
  <c r="Z80" i="2"/>
  <c r="AA80" i="2"/>
  <c r="AB80" i="2"/>
  <c r="AC80" i="2"/>
  <c r="AD80" i="2"/>
  <c r="AE80" i="2"/>
  <c r="AF80" i="2"/>
  <c r="AG80" i="2"/>
  <c r="AH80" i="2"/>
  <c r="AI80" i="2"/>
  <c r="AJ80" i="2"/>
  <c r="AK80" i="2"/>
  <c r="AL80" i="2"/>
  <c r="AM80" i="2"/>
  <c r="AN80" i="2"/>
  <c r="AO80" i="2"/>
  <c r="AP80" i="2"/>
  <c r="AQ80" i="2"/>
  <c r="AR80" i="2"/>
  <c r="AT80" i="2"/>
  <c r="AU80" i="2"/>
  <c r="N81" i="2"/>
  <c r="O81" i="2"/>
  <c r="P81" i="2"/>
  <c r="Q81" i="2"/>
  <c r="R81" i="2"/>
  <c r="S81" i="2"/>
  <c r="T81" i="2"/>
  <c r="U81" i="2"/>
  <c r="V81" i="2"/>
  <c r="W81" i="2"/>
  <c r="X81" i="2"/>
  <c r="Y81" i="2"/>
  <c r="Z81" i="2"/>
  <c r="AA81" i="2"/>
  <c r="AB81" i="2"/>
  <c r="AC81" i="2"/>
  <c r="AD81" i="2"/>
  <c r="AE81" i="2"/>
  <c r="AF81" i="2"/>
  <c r="AG81" i="2"/>
  <c r="AH81" i="2"/>
  <c r="AI81" i="2"/>
  <c r="AJ81" i="2"/>
  <c r="AK81" i="2"/>
  <c r="AL81" i="2"/>
  <c r="AM81" i="2"/>
  <c r="AN81" i="2"/>
  <c r="AO81" i="2"/>
  <c r="AP81" i="2"/>
  <c r="AQ81" i="2"/>
  <c r="AR81" i="2"/>
  <c r="AT81" i="2"/>
  <c r="AU81" i="2"/>
  <c r="N82" i="2"/>
  <c r="O82" i="2"/>
  <c r="P82" i="2"/>
  <c r="Q82" i="2"/>
  <c r="R82" i="2"/>
  <c r="S82" i="2"/>
  <c r="T82" i="2"/>
  <c r="U82" i="2"/>
  <c r="V82" i="2"/>
  <c r="W82" i="2"/>
  <c r="X82" i="2"/>
  <c r="Y82" i="2"/>
  <c r="Z82" i="2"/>
  <c r="AA82" i="2"/>
  <c r="AB82" i="2"/>
  <c r="AC82" i="2"/>
  <c r="AD82" i="2"/>
  <c r="AE82" i="2"/>
  <c r="AF82" i="2"/>
  <c r="AG82" i="2"/>
  <c r="AH82" i="2"/>
  <c r="AI82" i="2"/>
  <c r="AJ82" i="2"/>
  <c r="AK82" i="2"/>
  <c r="AL82" i="2"/>
  <c r="AM82" i="2"/>
  <c r="AN82" i="2"/>
  <c r="AO82" i="2"/>
  <c r="AP82" i="2"/>
  <c r="AQ82" i="2"/>
  <c r="AR82" i="2"/>
  <c r="AT82" i="2"/>
  <c r="AU82" i="2"/>
  <c r="N83" i="2"/>
  <c r="O83" i="2"/>
  <c r="P83" i="2"/>
  <c r="Q83" i="2"/>
  <c r="R83" i="2"/>
  <c r="S83" i="2"/>
  <c r="T83" i="2"/>
  <c r="U83" i="2"/>
  <c r="V83" i="2"/>
  <c r="W83" i="2"/>
  <c r="X83" i="2"/>
  <c r="Y83" i="2"/>
  <c r="Z83" i="2"/>
  <c r="AA83" i="2"/>
  <c r="AB83" i="2"/>
  <c r="AC83" i="2"/>
  <c r="AD83" i="2"/>
  <c r="AE83" i="2"/>
  <c r="AF83" i="2"/>
  <c r="AG83" i="2"/>
  <c r="AH83" i="2"/>
  <c r="AI83" i="2"/>
  <c r="AJ83" i="2"/>
  <c r="AK83" i="2"/>
  <c r="AL83" i="2"/>
  <c r="AM83" i="2"/>
  <c r="AN83" i="2"/>
  <c r="AO83" i="2"/>
  <c r="AP83" i="2"/>
  <c r="AQ83" i="2"/>
  <c r="AR83" i="2"/>
  <c r="AT83" i="2"/>
  <c r="AU83" i="2"/>
  <c r="N84" i="2"/>
  <c r="O84" i="2"/>
  <c r="P84" i="2"/>
  <c r="Q84" i="2"/>
  <c r="R84" i="2"/>
  <c r="S84" i="2"/>
  <c r="T84" i="2"/>
  <c r="U84" i="2"/>
  <c r="V84" i="2"/>
  <c r="W84" i="2"/>
  <c r="X84" i="2"/>
  <c r="Y84" i="2"/>
  <c r="Z84" i="2"/>
  <c r="AA84" i="2"/>
  <c r="AB84" i="2"/>
  <c r="AC84" i="2"/>
  <c r="AD84" i="2"/>
  <c r="AE84" i="2"/>
  <c r="AF84" i="2"/>
  <c r="AG84" i="2"/>
  <c r="AH84" i="2"/>
  <c r="AI84" i="2"/>
  <c r="AJ84" i="2"/>
  <c r="AK84" i="2"/>
  <c r="AL84" i="2"/>
  <c r="AM84" i="2"/>
  <c r="AN84" i="2"/>
  <c r="AO84" i="2"/>
  <c r="AP84" i="2"/>
  <c r="AQ84" i="2"/>
  <c r="AR84" i="2"/>
  <c r="AT84" i="2"/>
  <c r="AU84" i="2"/>
  <c r="N85" i="2"/>
  <c r="O85" i="2"/>
  <c r="P85" i="2"/>
  <c r="Q85" i="2"/>
  <c r="R85" i="2"/>
  <c r="S85" i="2"/>
  <c r="T85" i="2"/>
  <c r="U85" i="2"/>
  <c r="V85" i="2"/>
  <c r="W85" i="2"/>
  <c r="X85" i="2"/>
  <c r="Y85" i="2"/>
  <c r="Z85" i="2"/>
  <c r="AA85" i="2"/>
  <c r="AB85" i="2"/>
  <c r="AC85" i="2"/>
  <c r="AD85" i="2"/>
  <c r="AE85" i="2"/>
  <c r="AF85" i="2"/>
  <c r="AG85" i="2"/>
  <c r="AH85" i="2"/>
  <c r="AI85" i="2"/>
  <c r="AJ85" i="2"/>
  <c r="AK85" i="2"/>
  <c r="AL85" i="2"/>
  <c r="AM85" i="2"/>
  <c r="AN85" i="2"/>
  <c r="AO85" i="2"/>
  <c r="AP85" i="2"/>
  <c r="AQ85" i="2"/>
  <c r="AR85" i="2"/>
  <c r="AT85" i="2"/>
  <c r="AU85" i="2"/>
  <c r="N86" i="2"/>
  <c r="O86" i="2"/>
  <c r="P86" i="2"/>
  <c r="Q86" i="2"/>
  <c r="R86" i="2"/>
  <c r="S86" i="2"/>
  <c r="T86" i="2"/>
  <c r="U86" i="2"/>
  <c r="V86" i="2"/>
  <c r="W86" i="2"/>
  <c r="X86" i="2"/>
  <c r="Y86" i="2"/>
  <c r="Z86" i="2"/>
  <c r="AA86" i="2"/>
  <c r="AB86" i="2"/>
  <c r="AC86" i="2"/>
  <c r="AD86" i="2"/>
  <c r="AE86" i="2"/>
  <c r="AF86" i="2"/>
  <c r="AG86" i="2"/>
  <c r="AH86" i="2"/>
  <c r="AI86" i="2"/>
  <c r="AJ86" i="2"/>
  <c r="AK86" i="2"/>
  <c r="AL86" i="2"/>
  <c r="AM86" i="2"/>
  <c r="AN86" i="2"/>
  <c r="AO86" i="2"/>
  <c r="AP86" i="2"/>
  <c r="AQ86" i="2"/>
  <c r="AR86" i="2"/>
  <c r="AT86" i="2"/>
  <c r="AU86" i="2"/>
  <c r="N87" i="2"/>
  <c r="O87" i="2"/>
  <c r="P87" i="2"/>
  <c r="Q87" i="2"/>
  <c r="R87" i="2"/>
  <c r="S87" i="2"/>
  <c r="T87" i="2"/>
  <c r="U87" i="2"/>
  <c r="V87" i="2"/>
  <c r="W87" i="2"/>
  <c r="X87" i="2"/>
  <c r="Y87" i="2"/>
  <c r="Z87" i="2"/>
  <c r="AA87" i="2"/>
  <c r="AB87" i="2"/>
  <c r="AC87" i="2"/>
  <c r="AD87" i="2"/>
  <c r="AE87" i="2"/>
  <c r="AF87" i="2"/>
  <c r="AG87" i="2"/>
  <c r="AH87" i="2"/>
  <c r="AI87" i="2"/>
  <c r="AJ87" i="2"/>
  <c r="AK87" i="2"/>
  <c r="AL87" i="2"/>
  <c r="AM87" i="2"/>
  <c r="AN87" i="2"/>
  <c r="AO87" i="2"/>
  <c r="AP87" i="2"/>
  <c r="AQ87" i="2"/>
  <c r="AR87" i="2"/>
  <c r="AT87" i="2"/>
  <c r="AU87" i="2"/>
  <c r="N88" i="2"/>
  <c r="O88" i="2"/>
  <c r="P88" i="2"/>
  <c r="Q88" i="2"/>
  <c r="R88" i="2"/>
  <c r="S88" i="2"/>
  <c r="T88" i="2"/>
  <c r="U88" i="2"/>
  <c r="V88" i="2"/>
  <c r="W88" i="2"/>
  <c r="X88" i="2"/>
  <c r="Y88" i="2"/>
  <c r="Z88" i="2"/>
  <c r="AA88" i="2"/>
  <c r="AB88" i="2"/>
  <c r="AC88" i="2"/>
  <c r="AD88" i="2"/>
  <c r="AE88" i="2"/>
  <c r="AF88" i="2"/>
  <c r="AG88" i="2"/>
  <c r="AH88" i="2"/>
  <c r="AI88" i="2"/>
  <c r="AJ88" i="2"/>
  <c r="AK88" i="2"/>
  <c r="AL88" i="2"/>
  <c r="AM88" i="2"/>
  <c r="AN88" i="2"/>
  <c r="AO88" i="2"/>
  <c r="AP88" i="2"/>
  <c r="AQ88" i="2"/>
  <c r="AR88" i="2"/>
  <c r="AT88" i="2"/>
  <c r="AU88" i="2"/>
  <c r="N89" i="2"/>
  <c r="O89" i="2"/>
  <c r="P89" i="2"/>
  <c r="Q89" i="2"/>
  <c r="R89" i="2"/>
  <c r="S89" i="2"/>
  <c r="T89" i="2"/>
  <c r="U89" i="2"/>
  <c r="V89" i="2"/>
  <c r="W89" i="2"/>
  <c r="X89" i="2"/>
  <c r="Y89" i="2"/>
  <c r="Z89" i="2"/>
  <c r="AA89" i="2"/>
  <c r="AB89" i="2"/>
  <c r="AC89" i="2"/>
  <c r="AD89" i="2"/>
  <c r="AE89" i="2"/>
  <c r="AF89" i="2"/>
  <c r="AG89" i="2"/>
  <c r="AH89" i="2"/>
  <c r="AI89" i="2"/>
  <c r="AJ89" i="2"/>
  <c r="AK89" i="2"/>
  <c r="AL89" i="2"/>
  <c r="AM89" i="2"/>
  <c r="AN89" i="2"/>
  <c r="AO89" i="2"/>
  <c r="AP89" i="2"/>
  <c r="AQ89" i="2"/>
  <c r="AR89" i="2"/>
  <c r="AT89" i="2"/>
  <c r="AU89" i="2"/>
  <c r="N90" i="2"/>
  <c r="O90" i="2"/>
  <c r="P90" i="2"/>
  <c r="Q90" i="2"/>
  <c r="R90" i="2"/>
  <c r="S90" i="2"/>
  <c r="T90" i="2"/>
  <c r="U90" i="2"/>
  <c r="V90" i="2"/>
  <c r="W90" i="2"/>
  <c r="X90" i="2"/>
  <c r="Y90" i="2"/>
  <c r="Z90" i="2"/>
  <c r="AA90" i="2"/>
  <c r="AB90" i="2"/>
  <c r="AC90" i="2"/>
  <c r="AD90" i="2"/>
  <c r="AE90" i="2"/>
  <c r="AF90" i="2"/>
  <c r="AG90" i="2"/>
  <c r="AH90" i="2"/>
  <c r="AI90" i="2"/>
  <c r="AJ90" i="2"/>
  <c r="AK90" i="2"/>
  <c r="AL90" i="2"/>
  <c r="AM90" i="2"/>
  <c r="AN90" i="2"/>
  <c r="AO90" i="2"/>
  <c r="AP90" i="2"/>
  <c r="AQ90" i="2"/>
  <c r="AR90" i="2"/>
  <c r="AT90" i="2"/>
  <c r="AU90" i="2"/>
  <c r="N91" i="2"/>
  <c r="O91" i="2"/>
  <c r="P91" i="2"/>
  <c r="Q91" i="2"/>
  <c r="R91" i="2"/>
  <c r="S91" i="2"/>
  <c r="T91" i="2"/>
  <c r="U91" i="2"/>
  <c r="V91" i="2"/>
  <c r="W91" i="2"/>
  <c r="X91" i="2"/>
  <c r="Y91" i="2"/>
  <c r="Z91" i="2"/>
  <c r="AA91" i="2"/>
  <c r="AB91" i="2"/>
  <c r="AC91" i="2"/>
  <c r="AD91" i="2"/>
  <c r="AE91" i="2"/>
  <c r="AF91" i="2"/>
  <c r="AG91" i="2"/>
  <c r="AH91" i="2"/>
  <c r="AI91" i="2"/>
  <c r="AJ91" i="2"/>
  <c r="AK91" i="2"/>
  <c r="AL91" i="2"/>
  <c r="AM91" i="2"/>
  <c r="AN91" i="2"/>
  <c r="AO91" i="2"/>
  <c r="AP91" i="2"/>
  <c r="AQ91" i="2"/>
  <c r="AR91" i="2"/>
  <c r="AT91" i="2"/>
  <c r="AU91" i="2"/>
  <c r="N92" i="2"/>
  <c r="O92" i="2"/>
  <c r="P92" i="2"/>
  <c r="Q92" i="2"/>
  <c r="R92" i="2"/>
  <c r="S92" i="2"/>
  <c r="T92" i="2"/>
  <c r="U92" i="2"/>
  <c r="V92" i="2"/>
  <c r="W92" i="2"/>
  <c r="X92" i="2"/>
  <c r="Y92" i="2"/>
  <c r="Z92" i="2"/>
  <c r="AA92" i="2"/>
  <c r="AB92" i="2"/>
  <c r="AC92" i="2"/>
  <c r="AD92" i="2"/>
  <c r="AE92" i="2"/>
  <c r="AF92" i="2"/>
  <c r="AG92" i="2"/>
  <c r="AH92" i="2"/>
  <c r="AI92" i="2"/>
  <c r="AJ92" i="2"/>
  <c r="AK92" i="2"/>
  <c r="AL92" i="2"/>
  <c r="AM92" i="2"/>
  <c r="AN92" i="2"/>
  <c r="AO92" i="2"/>
  <c r="AP92" i="2"/>
  <c r="AQ92" i="2"/>
  <c r="AR92" i="2"/>
  <c r="AT92" i="2"/>
  <c r="AU92" i="2"/>
  <c r="N93" i="2"/>
  <c r="O93" i="2"/>
  <c r="P93" i="2"/>
  <c r="Q93" i="2"/>
  <c r="R93" i="2"/>
  <c r="S93" i="2"/>
  <c r="T93" i="2"/>
  <c r="U93" i="2"/>
  <c r="V93" i="2"/>
  <c r="W93" i="2"/>
  <c r="X93" i="2"/>
  <c r="Y93" i="2"/>
  <c r="Z93" i="2"/>
  <c r="AA93" i="2"/>
  <c r="AB93" i="2"/>
  <c r="AC93" i="2"/>
  <c r="AD93" i="2"/>
  <c r="AE93" i="2"/>
  <c r="AF93" i="2"/>
  <c r="AG93" i="2"/>
  <c r="AH93" i="2"/>
  <c r="AI93" i="2"/>
  <c r="AJ93" i="2"/>
  <c r="AK93" i="2"/>
  <c r="AL93" i="2"/>
  <c r="AM93" i="2"/>
  <c r="AN93" i="2"/>
  <c r="AO93" i="2"/>
  <c r="AP93" i="2"/>
  <c r="AQ93" i="2"/>
  <c r="AR93" i="2"/>
  <c r="AT93" i="2"/>
  <c r="AU93" i="2"/>
  <c r="N94" i="2"/>
  <c r="O94" i="2"/>
  <c r="P94" i="2"/>
  <c r="Q94" i="2"/>
  <c r="R94" i="2"/>
  <c r="S94" i="2"/>
  <c r="T94" i="2"/>
  <c r="U94" i="2"/>
  <c r="V94" i="2"/>
  <c r="W94" i="2"/>
  <c r="X94" i="2"/>
  <c r="Y94" i="2"/>
  <c r="Z94" i="2"/>
  <c r="AA94" i="2"/>
  <c r="AB94" i="2"/>
  <c r="AC94" i="2"/>
  <c r="AD94" i="2"/>
  <c r="AE94" i="2"/>
  <c r="AF94" i="2"/>
  <c r="AG94" i="2"/>
  <c r="AH94" i="2"/>
  <c r="AI94" i="2"/>
  <c r="AJ94" i="2"/>
  <c r="AK94" i="2"/>
  <c r="AL94" i="2"/>
  <c r="AM94" i="2"/>
  <c r="AN94" i="2"/>
  <c r="AO94" i="2"/>
  <c r="AP94" i="2"/>
  <c r="AQ94" i="2"/>
  <c r="AR94" i="2"/>
  <c r="AT94" i="2"/>
  <c r="AU94" i="2"/>
  <c r="N95" i="2"/>
  <c r="O95" i="2"/>
  <c r="P95" i="2"/>
  <c r="Q95" i="2"/>
  <c r="R95" i="2"/>
  <c r="S95" i="2"/>
  <c r="T95" i="2"/>
  <c r="U95" i="2"/>
  <c r="V95" i="2"/>
  <c r="W95" i="2"/>
  <c r="X95" i="2"/>
  <c r="Y95" i="2"/>
  <c r="Z95" i="2"/>
  <c r="AA95" i="2"/>
  <c r="AB95" i="2"/>
  <c r="AC95" i="2"/>
  <c r="AD95" i="2"/>
  <c r="AE95" i="2"/>
  <c r="AF95" i="2"/>
  <c r="AG95" i="2"/>
  <c r="AH95" i="2"/>
  <c r="AI95" i="2"/>
  <c r="AJ95" i="2"/>
  <c r="AK95" i="2"/>
  <c r="AL95" i="2"/>
  <c r="AM95" i="2"/>
  <c r="AN95" i="2"/>
  <c r="AO95" i="2"/>
  <c r="AP95" i="2"/>
  <c r="AQ95" i="2"/>
  <c r="AR95" i="2"/>
  <c r="AT95" i="2"/>
  <c r="AU95" i="2"/>
  <c r="N96" i="2"/>
  <c r="O96" i="2"/>
  <c r="P96" i="2"/>
  <c r="Q96" i="2"/>
  <c r="R96" i="2"/>
  <c r="S96" i="2"/>
  <c r="T96" i="2"/>
  <c r="U96" i="2"/>
  <c r="V96" i="2"/>
  <c r="W96" i="2"/>
  <c r="X96" i="2"/>
  <c r="Y96" i="2"/>
  <c r="Z96" i="2"/>
  <c r="AA96" i="2"/>
  <c r="AB96" i="2"/>
  <c r="AC96" i="2"/>
  <c r="AD96" i="2"/>
  <c r="AE96" i="2"/>
  <c r="AF96" i="2"/>
  <c r="AG96" i="2"/>
  <c r="AH96" i="2"/>
  <c r="AI96" i="2"/>
  <c r="AJ96" i="2"/>
  <c r="AK96" i="2"/>
  <c r="AL96" i="2"/>
  <c r="AM96" i="2"/>
  <c r="AN96" i="2"/>
  <c r="AO96" i="2"/>
  <c r="AP96" i="2"/>
  <c r="AQ96" i="2"/>
  <c r="AR96" i="2"/>
  <c r="AT96" i="2"/>
  <c r="AU96" i="2"/>
  <c r="N97" i="2"/>
  <c r="O97" i="2"/>
  <c r="P97" i="2"/>
  <c r="Q97" i="2"/>
  <c r="R97" i="2"/>
  <c r="S97" i="2"/>
  <c r="T97" i="2"/>
  <c r="U97" i="2"/>
  <c r="V97" i="2"/>
  <c r="W97" i="2"/>
  <c r="X97" i="2"/>
  <c r="Y97" i="2"/>
  <c r="Z97" i="2"/>
  <c r="AA97" i="2"/>
  <c r="AB97" i="2"/>
  <c r="AC97" i="2"/>
  <c r="AD97" i="2"/>
  <c r="AE97" i="2"/>
  <c r="AF97" i="2"/>
  <c r="AG97" i="2"/>
  <c r="AH97" i="2"/>
  <c r="AI97" i="2"/>
  <c r="AJ97" i="2"/>
  <c r="AK97" i="2"/>
  <c r="AL97" i="2"/>
  <c r="AM97" i="2"/>
  <c r="AN97" i="2"/>
  <c r="AO97" i="2"/>
  <c r="AP97" i="2"/>
  <c r="AQ97" i="2"/>
  <c r="AR97" i="2"/>
  <c r="AT97" i="2"/>
  <c r="AU97" i="2"/>
  <c r="N98" i="2"/>
  <c r="O98" i="2"/>
  <c r="P98" i="2"/>
  <c r="Q98" i="2"/>
  <c r="R98" i="2"/>
  <c r="S98" i="2"/>
  <c r="T98" i="2"/>
  <c r="U98" i="2"/>
  <c r="V98" i="2"/>
  <c r="W98" i="2"/>
  <c r="X98" i="2"/>
  <c r="Y98" i="2"/>
  <c r="Z98" i="2"/>
  <c r="AA98" i="2"/>
  <c r="AB98" i="2"/>
  <c r="AC98" i="2"/>
  <c r="AD98" i="2"/>
  <c r="AE98" i="2"/>
  <c r="AF98" i="2"/>
  <c r="AG98" i="2"/>
  <c r="AH98" i="2"/>
  <c r="AI98" i="2"/>
  <c r="AJ98" i="2"/>
  <c r="AK98" i="2"/>
  <c r="AL98" i="2"/>
  <c r="AM98" i="2"/>
  <c r="AN98" i="2"/>
  <c r="AO98" i="2"/>
  <c r="AP98" i="2"/>
  <c r="AQ98" i="2"/>
  <c r="AR98" i="2"/>
  <c r="AT98" i="2"/>
  <c r="AU98" i="2"/>
  <c r="N99" i="2"/>
  <c r="O99" i="2"/>
  <c r="P99" i="2"/>
  <c r="Q99" i="2"/>
  <c r="R99" i="2"/>
  <c r="S99" i="2"/>
  <c r="T99" i="2"/>
  <c r="U99" i="2"/>
  <c r="V99" i="2"/>
  <c r="W99" i="2"/>
  <c r="X99" i="2"/>
  <c r="Y99" i="2"/>
  <c r="Z99" i="2"/>
  <c r="AA99" i="2"/>
  <c r="AB99" i="2"/>
  <c r="AC99" i="2"/>
  <c r="AD99" i="2"/>
  <c r="AE99" i="2"/>
  <c r="AF99" i="2"/>
  <c r="AG99" i="2"/>
  <c r="AH99" i="2"/>
  <c r="AI99" i="2"/>
  <c r="AJ99" i="2"/>
  <c r="AK99" i="2"/>
  <c r="AL99" i="2"/>
  <c r="AM99" i="2"/>
  <c r="AN99" i="2"/>
  <c r="AO99" i="2"/>
  <c r="AP99" i="2"/>
  <c r="AQ99" i="2"/>
  <c r="AR99" i="2"/>
  <c r="AT99" i="2"/>
  <c r="AU99" i="2"/>
  <c r="N100" i="2"/>
  <c r="O100" i="2"/>
  <c r="P100" i="2"/>
  <c r="Q100" i="2"/>
  <c r="R100" i="2"/>
  <c r="S100" i="2"/>
  <c r="T100" i="2"/>
  <c r="U100" i="2"/>
  <c r="V100" i="2"/>
  <c r="W100" i="2"/>
  <c r="X100" i="2"/>
  <c r="Y100" i="2"/>
  <c r="Z100" i="2"/>
  <c r="AA100" i="2"/>
  <c r="AB100" i="2"/>
  <c r="AC100" i="2"/>
  <c r="AD100" i="2"/>
  <c r="AE100" i="2"/>
  <c r="AF100" i="2"/>
  <c r="AG100" i="2"/>
  <c r="AH100" i="2"/>
  <c r="AI100" i="2"/>
  <c r="AJ100" i="2"/>
  <c r="AK100" i="2"/>
  <c r="AL100" i="2"/>
  <c r="AM100" i="2"/>
  <c r="AN100" i="2"/>
  <c r="AO100" i="2"/>
  <c r="AP100" i="2"/>
  <c r="AQ100" i="2"/>
  <c r="AR100" i="2"/>
  <c r="AT100" i="2"/>
  <c r="AU100" i="2"/>
  <c r="N101" i="2"/>
  <c r="O101" i="2"/>
  <c r="P101" i="2"/>
  <c r="Q101" i="2"/>
  <c r="R101" i="2"/>
  <c r="S101" i="2"/>
  <c r="T101" i="2"/>
  <c r="U101" i="2"/>
  <c r="V101" i="2"/>
  <c r="W101" i="2"/>
  <c r="X101" i="2"/>
  <c r="Y101" i="2"/>
  <c r="Z101" i="2"/>
  <c r="AA101" i="2"/>
  <c r="AB101" i="2"/>
  <c r="AC101" i="2"/>
  <c r="AD101" i="2"/>
  <c r="AE101" i="2"/>
  <c r="AF101" i="2"/>
  <c r="AG101" i="2"/>
  <c r="AH101" i="2"/>
  <c r="AI101" i="2"/>
  <c r="AJ101" i="2"/>
  <c r="AK101" i="2"/>
  <c r="AL101" i="2"/>
  <c r="AM101" i="2"/>
  <c r="AN101" i="2"/>
  <c r="AO101" i="2"/>
  <c r="AP101" i="2"/>
  <c r="AQ101" i="2"/>
  <c r="AR101" i="2"/>
  <c r="AT101" i="2"/>
  <c r="AU101" i="2"/>
  <c r="N102" i="2"/>
  <c r="O102" i="2"/>
  <c r="P102" i="2"/>
  <c r="Q102" i="2"/>
  <c r="R102" i="2"/>
  <c r="S102" i="2"/>
  <c r="T102" i="2"/>
  <c r="U102" i="2"/>
  <c r="V102" i="2"/>
  <c r="W102" i="2"/>
  <c r="X102" i="2"/>
  <c r="Y102" i="2"/>
  <c r="Z102" i="2"/>
  <c r="AA102" i="2"/>
  <c r="AB102" i="2"/>
  <c r="AC102" i="2"/>
  <c r="AD102" i="2"/>
  <c r="AE102" i="2"/>
  <c r="AF102" i="2"/>
  <c r="AG102" i="2"/>
  <c r="AH102" i="2"/>
  <c r="AI102" i="2"/>
  <c r="AJ102" i="2"/>
  <c r="AK102" i="2"/>
  <c r="AL102" i="2"/>
  <c r="AM102" i="2"/>
  <c r="AN102" i="2"/>
  <c r="AO102" i="2"/>
  <c r="AP102" i="2"/>
  <c r="AQ102" i="2"/>
  <c r="AR102" i="2"/>
  <c r="AT102" i="2"/>
  <c r="AU102" i="2"/>
  <c r="N103" i="2"/>
  <c r="O103" i="2"/>
  <c r="P103" i="2"/>
  <c r="Q103" i="2"/>
  <c r="R103" i="2"/>
  <c r="S103" i="2"/>
  <c r="T103" i="2"/>
  <c r="U103" i="2"/>
  <c r="V103" i="2"/>
  <c r="W103" i="2"/>
  <c r="X103" i="2"/>
  <c r="Y103" i="2"/>
  <c r="Z103" i="2"/>
  <c r="AA103" i="2"/>
  <c r="AB103" i="2"/>
  <c r="AC103" i="2"/>
  <c r="AD103" i="2"/>
  <c r="AE103" i="2"/>
  <c r="AF103" i="2"/>
  <c r="AG103" i="2"/>
  <c r="AH103" i="2"/>
  <c r="AI103" i="2"/>
  <c r="AJ103" i="2"/>
  <c r="AK103" i="2"/>
  <c r="AL103" i="2"/>
  <c r="AM103" i="2"/>
  <c r="AN103" i="2"/>
  <c r="AO103" i="2"/>
  <c r="AP103" i="2"/>
  <c r="AQ103" i="2"/>
  <c r="AR103" i="2"/>
  <c r="AT103" i="2"/>
  <c r="AU103" i="2"/>
  <c r="N104" i="2"/>
  <c r="O104" i="2"/>
  <c r="P104" i="2"/>
  <c r="Q104" i="2"/>
  <c r="R104" i="2"/>
  <c r="S104" i="2"/>
  <c r="T104" i="2"/>
  <c r="U104" i="2"/>
  <c r="V104" i="2"/>
  <c r="W104" i="2"/>
  <c r="X104" i="2"/>
  <c r="Y104" i="2"/>
  <c r="Z104" i="2"/>
  <c r="AA104" i="2"/>
  <c r="AB104" i="2"/>
  <c r="AC104" i="2"/>
  <c r="AD104" i="2"/>
  <c r="AE104" i="2"/>
  <c r="AF104" i="2"/>
  <c r="AG104" i="2"/>
  <c r="AH104" i="2"/>
  <c r="AI104" i="2"/>
  <c r="AJ104" i="2"/>
  <c r="AK104" i="2"/>
  <c r="AL104" i="2"/>
  <c r="AM104" i="2"/>
  <c r="AN104" i="2"/>
  <c r="AO104" i="2"/>
  <c r="AP104" i="2"/>
  <c r="AQ104" i="2"/>
  <c r="AR104" i="2"/>
  <c r="AT104" i="2"/>
  <c r="AU104" i="2"/>
  <c r="N105" i="2"/>
  <c r="O105" i="2"/>
  <c r="P105" i="2"/>
  <c r="Q105" i="2"/>
  <c r="R105" i="2"/>
  <c r="S105" i="2"/>
  <c r="T105" i="2"/>
  <c r="U105" i="2"/>
  <c r="V105" i="2"/>
  <c r="W105" i="2"/>
  <c r="X105" i="2"/>
  <c r="Y105" i="2"/>
  <c r="Z105" i="2"/>
  <c r="AA105" i="2"/>
  <c r="AB105" i="2"/>
  <c r="AC105" i="2"/>
  <c r="AD105" i="2"/>
  <c r="AE105" i="2"/>
  <c r="AF105" i="2"/>
  <c r="AG105" i="2"/>
  <c r="AH105" i="2"/>
  <c r="AI105" i="2"/>
  <c r="AJ105" i="2"/>
  <c r="AK105" i="2"/>
  <c r="AL105" i="2"/>
  <c r="AM105" i="2"/>
  <c r="AN105" i="2"/>
  <c r="AO105" i="2"/>
  <c r="AP105" i="2"/>
  <c r="AQ105" i="2"/>
  <c r="AR105" i="2"/>
  <c r="AT105" i="2"/>
  <c r="AU105" i="2"/>
  <c r="N106" i="2"/>
  <c r="O106" i="2"/>
  <c r="P106" i="2"/>
  <c r="Q106" i="2"/>
  <c r="R106" i="2"/>
  <c r="S106" i="2"/>
  <c r="T106" i="2"/>
  <c r="U106" i="2"/>
  <c r="V106" i="2"/>
  <c r="W106" i="2"/>
  <c r="X106" i="2"/>
  <c r="Y106" i="2"/>
  <c r="Z106" i="2"/>
  <c r="AA106" i="2"/>
  <c r="AB106" i="2"/>
  <c r="AC106" i="2"/>
  <c r="AD106" i="2"/>
  <c r="AE106" i="2"/>
  <c r="AF106" i="2"/>
  <c r="AG106" i="2"/>
  <c r="AH106" i="2"/>
  <c r="AI106" i="2"/>
  <c r="AJ106" i="2"/>
  <c r="AK106" i="2"/>
  <c r="AL106" i="2"/>
  <c r="AM106" i="2"/>
  <c r="AN106" i="2"/>
  <c r="AO106" i="2"/>
  <c r="AP106" i="2"/>
  <c r="AQ106" i="2"/>
  <c r="AR106" i="2"/>
  <c r="AT106" i="2"/>
  <c r="AU106" i="2"/>
  <c r="N107" i="2"/>
  <c r="O107" i="2"/>
  <c r="P107" i="2"/>
  <c r="Q107" i="2"/>
  <c r="R107" i="2"/>
  <c r="S107" i="2"/>
  <c r="T107" i="2"/>
  <c r="U107" i="2"/>
  <c r="V107" i="2"/>
  <c r="W107" i="2"/>
  <c r="X107" i="2"/>
  <c r="Y107" i="2"/>
  <c r="Z107" i="2"/>
  <c r="AA107" i="2"/>
  <c r="AB107" i="2"/>
  <c r="AC107" i="2"/>
  <c r="AD107" i="2"/>
  <c r="AE107" i="2"/>
  <c r="AF107" i="2"/>
  <c r="AG107" i="2"/>
  <c r="AH107" i="2"/>
  <c r="AI107" i="2"/>
  <c r="AJ107" i="2"/>
  <c r="AK107" i="2"/>
  <c r="AL107" i="2"/>
  <c r="AM107" i="2"/>
  <c r="AN107" i="2"/>
  <c r="AO107" i="2"/>
  <c r="AP107" i="2"/>
  <c r="AQ107" i="2"/>
  <c r="AR107" i="2"/>
  <c r="AT107" i="2"/>
  <c r="AU107" i="2"/>
  <c r="N108" i="2"/>
  <c r="O108" i="2"/>
  <c r="P108" i="2"/>
  <c r="Q108" i="2"/>
  <c r="R108" i="2"/>
  <c r="S108" i="2"/>
  <c r="T108" i="2"/>
  <c r="U108" i="2"/>
  <c r="V108" i="2"/>
  <c r="W108" i="2"/>
  <c r="X108" i="2"/>
  <c r="Y108" i="2"/>
  <c r="Z108" i="2"/>
  <c r="AA108" i="2"/>
  <c r="AB108" i="2"/>
  <c r="AC108" i="2"/>
  <c r="AD108" i="2"/>
  <c r="AE108" i="2"/>
  <c r="AF108" i="2"/>
  <c r="AG108" i="2"/>
  <c r="AH108" i="2"/>
  <c r="AI108" i="2"/>
  <c r="AJ108" i="2"/>
  <c r="AK108" i="2"/>
  <c r="AL108" i="2"/>
  <c r="AM108" i="2"/>
  <c r="AN108" i="2"/>
  <c r="AO108" i="2"/>
  <c r="AP108" i="2"/>
  <c r="AQ108" i="2"/>
  <c r="AR108" i="2"/>
  <c r="AT108" i="2"/>
  <c r="AU108" i="2"/>
  <c r="N109" i="2"/>
  <c r="O109" i="2"/>
  <c r="P109" i="2"/>
  <c r="Q109" i="2"/>
  <c r="R109" i="2"/>
  <c r="S109" i="2"/>
  <c r="T109" i="2"/>
  <c r="U109" i="2"/>
  <c r="V109" i="2"/>
  <c r="W109" i="2"/>
  <c r="X109" i="2"/>
  <c r="Y109" i="2"/>
  <c r="Z109" i="2"/>
  <c r="AA109" i="2"/>
  <c r="AB109" i="2"/>
  <c r="AC109" i="2"/>
  <c r="AD109" i="2"/>
  <c r="AE109" i="2"/>
  <c r="AF109" i="2"/>
  <c r="AG109" i="2"/>
  <c r="AH109" i="2"/>
  <c r="AI109" i="2"/>
  <c r="AJ109" i="2"/>
  <c r="AK109" i="2"/>
  <c r="AL109" i="2"/>
  <c r="AM109" i="2"/>
  <c r="AN109" i="2"/>
  <c r="AO109" i="2"/>
  <c r="AP109" i="2"/>
  <c r="AQ109" i="2"/>
  <c r="AR109" i="2"/>
  <c r="AT109" i="2"/>
  <c r="AU109" i="2"/>
  <c r="N110" i="2"/>
  <c r="O110" i="2"/>
  <c r="P110" i="2"/>
  <c r="Q110" i="2"/>
  <c r="R110" i="2"/>
  <c r="S110" i="2"/>
  <c r="T110" i="2"/>
  <c r="U110" i="2"/>
  <c r="V110" i="2"/>
  <c r="W110" i="2"/>
  <c r="X110" i="2"/>
  <c r="Y110" i="2"/>
  <c r="Z110" i="2"/>
  <c r="AA110" i="2"/>
  <c r="AB110" i="2"/>
  <c r="AC110" i="2"/>
  <c r="AD110" i="2"/>
  <c r="AE110" i="2"/>
  <c r="AF110" i="2"/>
  <c r="AG110" i="2"/>
  <c r="AH110" i="2"/>
  <c r="AI110" i="2"/>
  <c r="AJ110" i="2"/>
  <c r="AK110" i="2"/>
  <c r="AL110" i="2"/>
  <c r="AM110" i="2"/>
  <c r="AN110" i="2"/>
  <c r="AO110" i="2"/>
  <c r="AP110" i="2"/>
  <c r="AQ110" i="2"/>
  <c r="AR110" i="2"/>
  <c r="AT110" i="2"/>
  <c r="AU110" i="2"/>
  <c r="N111" i="2"/>
  <c r="O111" i="2"/>
  <c r="P111" i="2"/>
  <c r="Q111" i="2"/>
  <c r="R111" i="2"/>
  <c r="S111" i="2"/>
  <c r="T111" i="2"/>
  <c r="U111" i="2"/>
  <c r="V111" i="2"/>
  <c r="W111" i="2"/>
  <c r="X111" i="2"/>
  <c r="Y111" i="2"/>
  <c r="Z111" i="2"/>
  <c r="AA111" i="2"/>
  <c r="AB111" i="2"/>
  <c r="AC111" i="2"/>
  <c r="AD111" i="2"/>
  <c r="AE111" i="2"/>
  <c r="AF111" i="2"/>
  <c r="AG111" i="2"/>
  <c r="AH111" i="2"/>
  <c r="AI111" i="2"/>
  <c r="AJ111" i="2"/>
  <c r="AK111" i="2"/>
  <c r="AL111" i="2"/>
  <c r="AM111" i="2"/>
  <c r="AN111" i="2"/>
  <c r="AO111" i="2"/>
  <c r="AP111" i="2"/>
  <c r="AQ111" i="2"/>
  <c r="AR111" i="2"/>
  <c r="AT111" i="2"/>
  <c r="AU111" i="2"/>
  <c r="N112" i="2"/>
  <c r="O112" i="2"/>
  <c r="P112" i="2"/>
  <c r="Q112" i="2"/>
  <c r="R112" i="2"/>
  <c r="S112" i="2"/>
  <c r="T112" i="2"/>
  <c r="U112" i="2"/>
  <c r="V112" i="2"/>
  <c r="W112" i="2"/>
  <c r="X112" i="2"/>
  <c r="Y112" i="2"/>
  <c r="Z112" i="2"/>
  <c r="AA112" i="2"/>
  <c r="AB112" i="2"/>
  <c r="AC112" i="2"/>
  <c r="AD112" i="2"/>
  <c r="AE112" i="2"/>
  <c r="AF112" i="2"/>
  <c r="AG112" i="2"/>
  <c r="AH112" i="2"/>
  <c r="AI112" i="2"/>
  <c r="AJ112" i="2"/>
  <c r="AK112" i="2"/>
  <c r="AL112" i="2"/>
  <c r="AM112" i="2"/>
  <c r="AN112" i="2"/>
  <c r="AO112" i="2"/>
  <c r="AP112" i="2"/>
  <c r="AQ112" i="2"/>
  <c r="AR112" i="2"/>
  <c r="AT112" i="2"/>
  <c r="AU112" i="2"/>
  <c r="N113" i="2"/>
  <c r="O113" i="2"/>
  <c r="P113" i="2"/>
  <c r="Q113" i="2"/>
  <c r="R113" i="2"/>
  <c r="S113" i="2"/>
  <c r="T113" i="2"/>
  <c r="U113" i="2"/>
  <c r="V113" i="2"/>
  <c r="W113" i="2"/>
  <c r="X113" i="2"/>
  <c r="Y113" i="2"/>
  <c r="Z113" i="2"/>
  <c r="AA113" i="2"/>
  <c r="AB113" i="2"/>
  <c r="AC113" i="2"/>
  <c r="AD113" i="2"/>
  <c r="AE113" i="2"/>
  <c r="AF113" i="2"/>
  <c r="AG113" i="2"/>
  <c r="AH113" i="2"/>
  <c r="AI113" i="2"/>
  <c r="AJ113" i="2"/>
  <c r="AK113" i="2"/>
  <c r="AL113" i="2"/>
  <c r="AM113" i="2"/>
  <c r="AN113" i="2"/>
  <c r="AO113" i="2"/>
  <c r="AP113" i="2"/>
  <c r="AQ113" i="2"/>
  <c r="AR113" i="2"/>
  <c r="AT113" i="2"/>
  <c r="AU113" i="2"/>
  <c r="N114" i="2"/>
  <c r="O114" i="2"/>
  <c r="P114" i="2"/>
  <c r="Q114" i="2"/>
  <c r="R114" i="2"/>
  <c r="S114" i="2"/>
  <c r="T114" i="2"/>
  <c r="U114" i="2"/>
  <c r="V114" i="2"/>
  <c r="W114" i="2"/>
  <c r="X114" i="2"/>
  <c r="Y114" i="2"/>
  <c r="Z114" i="2"/>
  <c r="AA114" i="2"/>
  <c r="AB114" i="2"/>
  <c r="AC114" i="2"/>
  <c r="AD114" i="2"/>
  <c r="AE114" i="2"/>
  <c r="AF114" i="2"/>
  <c r="AG114" i="2"/>
  <c r="AH114" i="2"/>
  <c r="AI114" i="2"/>
  <c r="AJ114" i="2"/>
  <c r="AK114" i="2"/>
  <c r="AL114" i="2"/>
  <c r="AM114" i="2"/>
  <c r="AN114" i="2"/>
  <c r="AO114" i="2"/>
  <c r="AP114" i="2"/>
  <c r="AQ114" i="2"/>
  <c r="AR114" i="2"/>
  <c r="AT114" i="2"/>
  <c r="AU114" i="2"/>
  <c r="N115" i="2"/>
  <c r="O115" i="2"/>
  <c r="P115" i="2"/>
  <c r="Q115" i="2"/>
  <c r="R115" i="2"/>
  <c r="S115" i="2"/>
  <c r="T115" i="2"/>
  <c r="U115" i="2"/>
  <c r="V115" i="2"/>
  <c r="W115" i="2"/>
  <c r="X115" i="2"/>
  <c r="Y115" i="2"/>
  <c r="Z115" i="2"/>
  <c r="AA115" i="2"/>
  <c r="AB115" i="2"/>
  <c r="AC115" i="2"/>
  <c r="AD115" i="2"/>
  <c r="AE115" i="2"/>
  <c r="AF115" i="2"/>
  <c r="AG115" i="2"/>
  <c r="AH115" i="2"/>
  <c r="AI115" i="2"/>
  <c r="AJ115" i="2"/>
  <c r="AK115" i="2"/>
  <c r="AL115" i="2"/>
  <c r="AM115" i="2"/>
  <c r="AN115" i="2"/>
  <c r="AO115" i="2"/>
  <c r="AP115" i="2"/>
  <c r="AQ115" i="2"/>
  <c r="AR115" i="2"/>
  <c r="AT115" i="2"/>
  <c r="AU115" i="2"/>
  <c r="N116" i="2"/>
  <c r="O116" i="2"/>
  <c r="P116" i="2"/>
  <c r="Q116" i="2"/>
  <c r="R116" i="2"/>
  <c r="S116" i="2"/>
  <c r="T116" i="2"/>
  <c r="U116" i="2"/>
  <c r="V116" i="2"/>
  <c r="W116" i="2"/>
  <c r="X116" i="2"/>
  <c r="Y116" i="2"/>
  <c r="Z116" i="2"/>
  <c r="AA116" i="2"/>
  <c r="AB116" i="2"/>
  <c r="AC116" i="2"/>
  <c r="AD116" i="2"/>
  <c r="AE116" i="2"/>
  <c r="AF116" i="2"/>
  <c r="AG116" i="2"/>
  <c r="AH116" i="2"/>
  <c r="AI116" i="2"/>
  <c r="AJ116" i="2"/>
  <c r="AK116" i="2"/>
  <c r="AL116" i="2"/>
  <c r="AM116" i="2"/>
  <c r="AN116" i="2"/>
  <c r="AO116" i="2"/>
  <c r="AP116" i="2"/>
  <c r="AQ116" i="2"/>
  <c r="AR116" i="2"/>
  <c r="AT116" i="2"/>
  <c r="AU116" i="2"/>
  <c r="N117" i="2"/>
  <c r="O117" i="2"/>
  <c r="P117" i="2"/>
  <c r="Q117" i="2"/>
  <c r="R117" i="2"/>
  <c r="S117" i="2"/>
  <c r="T117" i="2"/>
  <c r="U117" i="2"/>
  <c r="V117" i="2"/>
  <c r="W117" i="2"/>
  <c r="X117" i="2"/>
  <c r="Y117" i="2"/>
  <c r="Z117" i="2"/>
  <c r="AA117" i="2"/>
  <c r="AB117" i="2"/>
  <c r="AC117" i="2"/>
  <c r="AD117" i="2"/>
  <c r="AE117" i="2"/>
  <c r="AF117" i="2"/>
  <c r="AG117" i="2"/>
  <c r="AH117" i="2"/>
  <c r="AI117" i="2"/>
  <c r="AJ117" i="2"/>
  <c r="AK117" i="2"/>
  <c r="AL117" i="2"/>
  <c r="AM117" i="2"/>
  <c r="AN117" i="2"/>
  <c r="AO117" i="2"/>
  <c r="AP117" i="2"/>
  <c r="AQ117" i="2"/>
  <c r="AR117" i="2"/>
  <c r="AT117" i="2"/>
  <c r="AU117" i="2"/>
  <c r="N118" i="2"/>
  <c r="O118" i="2"/>
  <c r="P118" i="2"/>
  <c r="Q118" i="2"/>
  <c r="R118" i="2"/>
  <c r="S118" i="2"/>
  <c r="T118" i="2"/>
  <c r="U118" i="2"/>
  <c r="V118" i="2"/>
  <c r="W118" i="2"/>
  <c r="X118" i="2"/>
  <c r="Y118" i="2"/>
  <c r="Z118" i="2"/>
  <c r="AA118" i="2"/>
  <c r="AB118" i="2"/>
  <c r="AC118" i="2"/>
  <c r="AD118" i="2"/>
  <c r="AE118" i="2"/>
  <c r="AF118" i="2"/>
  <c r="AG118" i="2"/>
  <c r="AH118" i="2"/>
  <c r="AI118" i="2"/>
  <c r="AJ118" i="2"/>
  <c r="AK118" i="2"/>
  <c r="AL118" i="2"/>
  <c r="AM118" i="2"/>
  <c r="AN118" i="2"/>
  <c r="AO118" i="2"/>
  <c r="AP118" i="2"/>
  <c r="AQ118" i="2"/>
  <c r="AR118" i="2"/>
  <c r="AT118" i="2"/>
  <c r="AU118" i="2"/>
  <c r="N119" i="2"/>
  <c r="O119" i="2"/>
  <c r="P119" i="2"/>
  <c r="Q119" i="2"/>
  <c r="R119" i="2"/>
  <c r="S119" i="2"/>
  <c r="T119" i="2"/>
  <c r="U119" i="2"/>
  <c r="V119" i="2"/>
  <c r="W119" i="2"/>
  <c r="X119" i="2"/>
  <c r="Y119" i="2"/>
  <c r="Z119" i="2"/>
  <c r="AA119" i="2"/>
  <c r="AB119" i="2"/>
  <c r="AC119" i="2"/>
  <c r="AD119" i="2"/>
  <c r="AE119" i="2"/>
  <c r="AF119" i="2"/>
  <c r="AG119" i="2"/>
  <c r="AH119" i="2"/>
  <c r="AI119" i="2"/>
  <c r="AJ119" i="2"/>
  <c r="AK119" i="2"/>
  <c r="AL119" i="2"/>
  <c r="AM119" i="2"/>
  <c r="AN119" i="2"/>
  <c r="AO119" i="2"/>
  <c r="AP119" i="2"/>
  <c r="AQ119" i="2"/>
  <c r="AR119" i="2"/>
  <c r="AT119" i="2"/>
  <c r="AU119" i="2"/>
  <c r="N120" i="2"/>
  <c r="O120" i="2"/>
  <c r="P120" i="2"/>
  <c r="Q120" i="2"/>
  <c r="R120" i="2"/>
  <c r="S120" i="2"/>
  <c r="T120" i="2"/>
  <c r="U120" i="2"/>
  <c r="V120" i="2"/>
  <c r="W120" i="2"/>
  <c r="X120" i="2"/>
  <c r="Y120" i="2"/>
  <c r="Z120" i="2"/>
  <c r="AA120" i="2"/>
  <c r="AB120" i="2"/>
  <c r="AC120" i="2"/>
  <c r="AD120" i="2"/>
  <c r="AE120" i="2"/>
  <c r="AF120" i="2"/>
  <c r="AG120" i="2"/>
  <c r="AH120" i="2"/>
  <c r="AI120" i="2"/>
  <c r="AJ120" i="2"/>
  <c r="AK120" i="2"/>
  <c r="AL120" i="2"/>
  <c r="AM120" i="2"/>
  <c r="AN120" i="2"/>
  <c r="AO120" i="2"/>
  <c r="AP120" i="2"/>
  <c r="AQ120" i="2"/>
  <c r="AR120" i="2"/>
  <c r="AT120" i="2"/>
  <c r="AU120" i="2"/>
  <c r="N121" i="2"/>
  <c r="O121" i="2"/>
  <c r="P121" i="2"/>
  <c r="Q121" i="2"/>
  <c r="R121" i="2"/>
  <c r="S121" i="2"/>
  <c r="T121" i="2"/>
  <c r="U121" i="2"/>
  <c r="V121" i="2"/>
  <c r="W121" i="2"/>
  <c r="X121" i="2"/>
  <c r="Y121" i="2"/>
  <c r="Z121" i="2"/>
  <c r="AA121" i="2"/>
  <c r="AB121" i="2"/>
  <c r="AC121" i="2"/>
  <c r="AD121" i="2"/>
  <c r="AE121" i="2"/>
  <c r="AF121" i="2"/>
  <c r="AG121" i="2"/>
  <c r="AH121" i="2"/>
  <c r="AI121" i="2"/>
  <c r="AJ121" i="2"/>
  <c r="AK121" i="2"/>
  <c r="AL121" i="2"/>
  <c r="AM121" i="2"/>
  <c r="AN121" i="2"/>
  <c r="AO121" i="2"/>
  <c r="AP121" i="2"/>
  <c r="AQ121" i="2"/>
  <c r="AR121" i="2"/>
  <c r="AT121" i="2"/>
  <c r="AU121" i="2"/>
  <c r="N122" i="2"/>
  <c r="O122" i="2"/>
  <c r="P122" i="2"/>
  <c r="Q122" i="2"/>
  <c r="R122" i="2"/>
  <c r="S122" i="2"/>
  <c r="T122" i="2"/>
  <c r="U122" i="2"/>
  <c r="V122" i="2"/>
  <c r="W122" i="2"/>
  <c r="X122" i="2"/>
  <c r="Y122" i="2"/>
  <c r="Z122" i="2"/>
  <c r="AA122" i="2"/>
  <c r="AB122" i="2"/>
  <c r="AC122" i="2"/>
  <c r="AD122" i="2"/>
  <c r="AE122" i="2"/>
  <c r="AF122" i="2"/>
  <c r="AG122" i="2"/>
  <c r="AH122" i="2"/>
  <c r="AI122" i="2"/>
  <c r="AJ122" i="2"/>
  <c r="AK122" i="2"/>
  <c r="AL122" i="2"/>
  <c r="AM122" i="2"/>
  <c r="AN122" i="2"/>
  <c r="AO122" i="2"/>
  <c r="AP122" i="2"/>
  <c r="AQ122" i="2"/>
  <c r="AR122" i="2"/>
  <c r="AT122" i="2"/>
  <c r="AU122" i="2"/>
  <c r="N123" i="2"/>
  <c r="O123" i="2"/>
  <c r="P123" i="2"/>
  <c r="Q123" i="2"/>
  <c r="R123" i="2"/>
  <c r="S123" i="2"/>
  <c r="T123" i="2"/>
  <c r="U123" i="2"/>
  <c r="V123" i="2"/>
  <c r="W123" i="2"/>
  <c r="X123" i="2"/>
  <c r="Y123" i="2"/>
  <c r="Z123" i="2"/>
  <c r="AA123" i="2"/>
  <c r="AB123" i="2"/>
  <c r="AC123" i="2"/>
  <c r="AD123" i="2"/>
  <c r="AE123" i="2"/>
  <c r="AF123" i="2"/>
  <c r="AG123" i="2"/>
  <c r="AH123" i="2"/>
  <c r="AI123" i="2"/>
  <c r="AJ123" i="2"/>
  <c r="AK123" i="2"/>
  <c r="AL123" i="2"/>
  <c r="AM123" i="2"/>
  <c r="AN123" i="2"/>
  <c r="AO123" i="2"/>
  <c r="AP123" i="2"/>
  <c r="AQ123" i="2"/>
  <c r="AR123" i="2"/>
  <c r="AT123" i="2"/>
  <c r="AU123" i="2"/>
  <c r="N124" i="2"/>
  <c r="O124" i="2"/>
  <c r="P124" i="2"/>
  <c r="Q124" i="2"/>
  <c r="R124" i="2"/>
  <c r="S124" i="2"/>
  <c r="T124" i="2"/>
  <c r="U124" i="2"/>
  <c r="V124" i="2"/>
  <c r="W124" i="2"/>
  <c r="X124" i="2"/>
  <c r="Y124" i="2"/>
  <c r="Z124" i="2"/>
  <c r="AA124" i="2"/>
  <c r="AB124" i="2"/>
  <c r="AC124" i="2"/>
  <c r="AD124" i="2"/>
  <c r="AE124" i="2"/>
  <c r="AF124" i="2"/>
  <c r="AG124" i="2"/>
  <c r="AH124" i="2"/>
  <c r="AI124" i="2"/>
  <c r="AJ124" i="2"/>
  <c r="AK124" i="2"/>
  <c r="AL124" i="2"/>
  <c r="AM124" i="2"/>
  <c r="AN124" i="2"/>
  <c r="AO124" i="2"/>
  <c r="AP124" i="2"/>
  <c r="AQ124" i="2"/>
  <c r="AR124" i="2"/>
  <c r="AT124" i="2"/>
  <c r="AU124" i="2"/>
  <c r="N125" i="2"/>
  <c r="O125" i="2"/>
  <c r="P125" i="2"/>
  <c r="Q125" i="2"/>
  <c r="R125" i="2"/>
  <c r="S125" i="2"/>
  <c r="T125" i="2"/>
  <c r="U125" i="2"/>
  <c r="V125" i="2"/>
  <c r="W125" i="2"/>
  <c r="X125" i="2"/>
  <c r="Y125" i="2"/>
  <c r="Z125" i="2"/>
  <c r="AA125" i="2"/>
  <c r="AB125" i="2"/>
  <c r="AC125" i="2"/>
  <c r="AD125" i="2"/>
  <c r="AE125" i="2"/>
  <c r="AF125" i="2"/>
  <c r="AG125" i="2"/>
  <c r="AH125" i="2"/>
  <c r="AI125" i="2"/>
  <c r="AJ125" i="2"/>
  <c r="AK125" i="2"/>
  <c r="AL125" i="2"/>
  <c r="AM125" i="2"/>
  <c r="AN125" i="2"/>
  <c r="AO125" i="2"/>
  <c r="AP125" i="2"/>
  <c r="AQ125" i="2"/>
  <c r="AR125" i="2"/>
  <c r="AT125" i="2"/>
  <c r="AU125" i="2"/>
  <c r="N126" i="2"/>
  <c r="O126" i="2"/>
  <c r="P126" i="2"/>
  <c r="Q126" i="2"/>
  <c r="R126" i="2"/>
  <c r="S126" i="2"/>
  <c r="T126" i="2"/>
  <c r="U126" i="2"/>
  <c r="V126" i="2"/>
  <c r="W126" i="2"/>
  <c r="X126" i="2"/>
  <c r="Y126" i="2"/>
  <c r="Z126" i="2"/>
  <c r="AA126" i="2"/>
  <c r="AB126" i="2"/>
  <c r="AC126" i="2"/>
  <c r="AD126" i="2"/>
  <c r="AE126" i="2"/>
  <c r="AF126" i="2"/>
  <c r="AG126" i="2"/>
  <c r="AH126" i="2"/>
  <c r="AI126" i="2"/>
  <c r="AJ126" i="2"/>
  <c r="AK126" i="2"/>
  <c r="AL126" i="2"/>
  <c r="AM126" i="2"/>
  <c r="AN126" i="2"/>
  <c r="AO126" i="2"/>
  <c r="AP126" i="2"/>
  <c r="AQ126" i="2"/>
  <c r="AR126" i="2"/>
  <c r="AT126" i="2"/>
  <c r="AU126" i="2"/>
  <c r="N127" i="2"/>
  <c r="O127" i="2"/>
  <c r="P127" i="2"/>
  <c r="Q127" i="2"/>
  <c r="R127" i="2"/>
  <c r="S127" i="2"/>
  <c r="T127" i="2"/>
  <c r="U127" i="2"/>
  <c r="V127" i="2"/>
  <c r="W127" i="2"/>
  <c r="X127" i="2"/>
  <c r="Y127" i="2"/>
  <c r="Z127" i="2"/>
  <c r="AA127" i="2"/>
  <c r="AB127" i="2"/>
  <c r="AC127" i="2"/>
  <c r="AD127" i="2"/>
  <c r="AE127" i="2"/>
  <c r="AF127" i="2"/>
  <c r="AG127" i="2"/>
  <c r="AH127" i="2"/>
  <c r="AI127" i="2"/>
  <c r="AJ127" i="2"/>
  <c r="AK127" i="2"/>
  <c r="AL127" i="2"/>
  <c r="AM127" i="2"/>
  <c r="AN127" i="2"/>
  <c r="AO127" i="2"/>
  <c r="AP127" i="2"/>
  <c r="AQ127" i="2"/>
  <c r="AR127" i="2"/>
  <c r="AT127" i="2"/>
  <c r="AU127" i="2"/>
  <c r="N128" i="2"/>
  <c r="O128" i="2"/>
  <c r="P128" i="2"/>
  <c r="Q128" i="2"/>
  <c r="R128" i="2"/>
  <c r="S128" i="2"/>
  <c r="T128" i="2"/>
  <c r="U128" i="2"/>
  <c r="V128" i="2"/>
  <c r="W128" i="2"/>
  <c r="X128" i="2"/>
  <c r="Y128" i="2"/>
  <c r="Z128" i="2"/>
  <c r="AA128" i="2"/>
  <c r="AB128" i="2"/>
  <c r="AC128" i="2"/>
  <c r="AD128" i="2"/>
  <c r="AE128" i="2"/>
  <c r="AF128" i="2"/>
  <c r="AG128" i="2"/>
  <c r="AH128" i="2"/>
  <c r="AI128" i="2"/>
  <c r="AJ128" i="2"/>
  <c r="AK128" i="2"/>
  <c r="AL128" i="2"/>
  <c r="AM128" i="2"/>
  <c r="AN128" i="2"/>
  <c r="AO128" i="2"/>
  <c r="AP128" i="2"/>
  <c r="AQ128" i="2"/>
  <c r="AR128" i="2"/>
  <c r="AT128" i="2"/>
  <c r="AU128" i="2"/>
  <c r="H62" i="2"/>
  <c r="I62" i="2" s="1"/>
  <c r="J62" i="2"/>
  <c r="H1" i="2" s="1"/>
  <c r="F16" i="7" s="1"/>
  <c r="H63" i="2"/>
  <c r="I63" i="2" s="1"/>
  <c r="G6" i="2" s="1"/>
  <c r="J63" i="2"/>
  <c r="H6" i="2" s="1"/>
  <c r="F14" i="7" s="1"/>
  <c r="H64" i="2"/>
  <c r="I64" i="2"/>
  <c r="J64" i="2"/>
  <c r="H65" i="2"/>
  <c r="I65" i="2" s="1"/>
  <c r="J65" i="2"/>
  <c r="H66" i="2"/>
  <c r="I66" i="2" s="1"/>
  <c r="J66" i="2"/>
  <c r="H67" i="2"/>
  <c r="I67" i="2" s="1"/>
  <c r="J67" i="2"/>
  <c r="H68" i="2"/>
  <c r="I68" i="2"/>
  <c r="J68" i="2"/>
  <c r="H69" i="2"/>
  <c r="I69" i="2" s="1"/>
  <c r="J69" i="2"/>
  <c r="H70" i="2"/>
  <c r="I70" i="2" s="1"/>
  <c r="J70" i="2"/>
  <c r="H71" i="2"/>
  <c r="I71" i="2" s="1"/>
  <c r="J71" i="2"/>
  <c r="H72" i="2"/>
  <c r="I72" i="2" s="1"/>
  <c r="J72" i="2"/>
  <c r="H73" i="2"/>
  <c r="I73" i="2" s="1"/>
  <c r="J73" i="2"/>
  <c r="H74" i="2"/>
  <c r="I74" i="2"/>
  <c r="J74" i="2"/>
  <c r="H75" i="2"/>
  <c r="I75" i="2" s="1"/>
  <c r="J75" i="2"/>
  <c r="H76" i="2"/>
  <c r="I76" i="2" s="1"/>
  <c r="J76" i="2"/>
  <c r="H77" i="2"/>
  <c r="I77" i="2" s="1"/>
  <c r="J77" i="2"/>
  <c r="H78" i="2"/>
  <c r="I78" i="2" s="1"/>
  <c r="J78" i="2"/>
  <c r="H79" i="2"/>
  <c r="I79" i="2" s="1"/>
  <c r="J79" i="2"/>
  <c r="H80" i="2"/>
  <c r="I80" i="2"/>
  <c r="J80" i="2"/>
  <c r="H81" i="2"/>
  <c r="I81" i="2" s="1"/>
  <c r="J81" i="2"/>
  <c r="H82" i="2"/>
  <c r="I82" i="2" s="1"/>
  <c r="J82" i="2"/>
  <c r="H83" i="2"/>
  <c r="I83" i="2" s="1"/>
  <c r="J83" i="2"/>
  <c r="H84" i="2"/>
  <c r="I84" i="2"/>
  <c r="J84" i="2"/>
  <c r="H85" i="2"/>
  <c r="I85" i="2" s="1"/>
  <c r="J85" i="2"/>
  <c r="H86" i="2"/>
  <c r="I86" i="2" s="1"/>
  <c r="J86" i="2"/>
  <c r="H87" i="2"/>
  <c r="I87" i="2" s="1"/>
  <c r="J87" i="2"/>
  <c r="H88" i="2"/>
  <c r="I88" i="2" s="1"/>
  <c r="J88" i="2"/>
  <c r="H89" i="2"/>
  <c r="I89" i="2" s="1"/>
  <c r="J89" i="2"/>
  <c r="H90" i="2"/>
  <c r="I90" i="2"/>
  <c r="J90" i="2"/>
  <c r="H91" i="2"/>
  <c r="I91" i="2" s="1"/>
  <c r="J91" i="2"/>
  <c r="N40" i="3"/>
  <c r="O40" i="3"/>
  <c r="P40" i="3"/>
  <c r="Q40" i="3"/>
  <c r="R40" i="3"/>
  <c r="S40" i="3"/>
  <c r="T40" i="3"/>
  <c r="U40" i="3"/>
  <c r="V40" i="3"/>
  <c r="W40" i="3"/>
  <c r="X40" i="3"/>
  <c r="Y40" i="3"/>
  <c r="Z40" i="3"/>
  <c r="AA40" i="3"/>
  <c r="AB40" i="3"/>
  <c r="AC40" i="3"/>
  <c r="AD40" i="3"/>
  <c r="AE40" i="3"/>
  <c r="AF40" i="3"/>
  <c r="AG40" i="3"/>
  <c r="AH40" i="3"/>
  <c r="AI40" i="3"/>
  <c r="AJ40" i="3"/>
  <c r="AK40" i="3"/>
  <c r="AL40" i="3"/>
  <c r="AM40" i="3"/>
  <c r="AN40" i="3"/>
  <c r="AO40" i="3"/>
  <c r="AP40" i="3"/>
  <c r="AQ40" i="3"/>
  <c r="AR40" i="3"/>
  <c r="AT40" i="3"/>
  <c r="AU40"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T41" i="3"/>
  <c r="AU41"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T42" i="3"/>
  <c r="AU42"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T43" i="3"/>
  <c r="AU43"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T44" i="3"/>
  <c r="AU44"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T45" i="3"/>
  <c r="AU45"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T46" i="3"/>
  <c r="AU46"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T47" i="3"/>
  <c r="AU47"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T48" i="3"/>
  <c r="AU48"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T49" i="3"/>
  <c r="AU49"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T50" i="3"/>
  <c r="AU50"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T51" i="3"/>
  <c r="AU51"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T52" i="3"/>
  <c r="AU52"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T53" i="3"/>
  <c r="AU53"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T54" i="3"/>
  <c r="AU54"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T55" i="3"/>
  <c r="AU55"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T56" i="3"/>
  <c r="AU56"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T57" i="3"/>
  <c r="AU57"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T58" i="3"/>
  <c r="AU58"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T59" i="3"/>
  <c r="AU59"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T60" i="3"/>
  <c r="AU60" i="3"/>
  <c r="N61" i="3"/>
  <c r="O61" i="3"/>
  <c r="P61" i="3"/>
  <c r="Q61" i="3"/>
  <c r="R61" i="3"/>
  <c r="S61" i="3"/>
  <c r="T61" i="3"/>
  <c r="U61" i="3"/>
  <c r="V61" i="3"/>
  <c r="W61" i="3"/>
  <c r="X61" i="3"/>
  <c r="Y61" i="3"/>
  <c r="Z61" i="3"/>
  <c r="AA61" i="3"/>
  <c r="AB61" i="3"/>
  <c r="AC61" i="3"/>
  <c r="AD61" i="3"/>
  <c r="AE61" i="3"/>
  <c r="AF61" i="3"/>
  <c r="AG61" i="3"/>
  <c r="AH61" i="3"/>
  <c r="AI61" i="3"/>
  <c r="AJ61" i="3"/>
  <c r="AK61" i="3"/>
  <c r="AL61" i="3"/>
  <c r="AM61" i="3"/>
  <c r="AN61" i="3"/>
  <c r="AO61" i="3"/>
  <c r="AP61" i="3"/>
  <c r="AQ61" i="3"/>
  <c r="AR61" i="3"/>
  <c r="AT61" i="3"/>
  <c r="AU61" i="3"/>
  <c r="N62" i="3"/>
  <c r="O62" i="3"/>
  <c r="P62" i="3"/>
  <c r="Q62" i="3"/>
  <c r="R62" i="3"/>
  <c r="S62" i="3"/>
  <c r="T62" i="3"/>
  <c r="U62" i="3"/>
  <c r="V62" i="3"/>
  <c r="W62" i="3"/>
  <c r="X62" i="3"/>
  <c r="Y62" i="3"/>
  <c r="Z62" i="3"/>
  <c r="AA62" i="3"/>
  <c r="AB62" i="3"/>
  <c r="AC62" i="3"/>
  <c r="AD62" i="3"/>
  <c r="AE62" i="3"/>
  <c r="AF62" i="3"/>
  <c r="AG62" i="3"/>
  <c r="AH62" i="3"/>
  <c r="AI62" i="3"/>
  <c r="AJ62" i="3"/>
  <c r="AK62" i="3"/>
  <c r="AL62" i="3"/>
  <c r="AM62" i="3"/>
  <c r="AN62" i="3"/>
  <c r="AO62" i="3"/>
  <c r="AP62" i="3"/>
  <c r="AQ62" i="3"/>
  <c r="AR62" i="3"/>
  <c r="AT62" i="3"/>
  <c r="AU62" i="3"/>
  <c r="N63" i="3"/>
  <c r="O63" i="3"/>
  <c r="P63" i="3"/>
  <c r="Q63" i="3"/>
  <c r="R63" i="3"/>
  <c r="S63" i="3"/>
  <c r="T63" i="3"/>
  <c r="U63" i="3"/>
  <c r="V63" i="3"/>
  <c r="W63" i="3"/>
  <c r="X63" i="3"/>
  <c r="Y63" i="3"/>
  <c r="Z63" i="3"/>
  <c r="AA63" i="3"/>
  <c r="AB63" i="3"/>
  <c r="AC63" i="3"/>
  <c r="AD63" i="3"/>
  <c r="AE63" i="3"/>
  <c r="AF63" i="3"/>
  <c r="AG63" i="3"/>
  <c r="AH63" i="3"/>
  <c r="AI63" i="3"/>
  <c r="AJ63" i="3"/>
  <c r="AK63" i="3"/>
  <c r="AL63" i="3"/>
  <c r="AM63" i="3"/>
  <c r="AN63" i="3"/>
  <c r="AO63" i="3"/>
  <c r="AP63" i="3"/>
  <c r="AQ63" i="3"/>
  <c r="AR63" i="3"/>
  <c r="AT63" i="3"/>
  <c r="AU63" i="3"/>
  <c r="N64" i="3"/>
  <c r="O64" i="3"/>
  <c r="P64" i="3"/>
  <c r="Q64" i="3"/>
  <c r="R64" i="3"/>
  <c r="S64" i="3"/>
  <c r="T64" i="3"/>
  <c r="U64" i="3"/>
  <c r="V64" i="3"/>
  <c r="W64" i="3"/>
  <c r="X64" i="3"/>
  <c r="Y64" i="3"/>
  <c r="Z64" i="3"/>
  <c r="AA64" i="3"/>
  <c r="AB64" i="3"/>
  <c r="AC64" i="3"/>
  <c r="AD64" i="3"/>
  <c r="AE64" i="3"/>
  <c r="AF64" i="3"/>
  <c r="AG64" i="3"/>
  <c r="AH64" i="3"/>
  <c r="AI64" i="3"/>
  <c r="AJ64" i="3"/>
  <c r="AK64" i="3"/>
  <c r="AL64" i="3"/>
  <c r="AM64" i="3"/>
  <c r="AN64" i="3"/>
  <c r="AO64" i="3"/>
  <c r="AP64" i="3"/>
  <c r="AQ64" i="3"/>
  <c r="AR64" i="3"/>
  <c r="AT64" i="3"/>
  <c r="AU64" i="3"/>
  <c r="N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AP65" i="3"/>
  <c r="AQ65" i="3"/>
  <c r="AR65" i="3"/>
  <c r="AT65" i="3"/>
  <c r="AU65" i="3"/>
  <c r="N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AP66" i="3"/>
  <c r="AQ66" i="3"/>
  <c r="AR66" i="3"/>
  <c r="AT66" i="3"/>
  <c r="AU66" i="3"/>
  <c r="N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AR67" i="3"/>
  <c r="AT67" i="3"/>
  <c r="AU67" i="3"/>
  <c r="N68" i="3"/>
  <c r="O68" i="3"/>
  <c r="P68" i="3"/>
  <c r="Q68" i="3"/>
  <c r="R68" i="3"/>
  <c r="S68" i="3"/>
  <c r="T68" i="3"/>
  <c r="U68" i="3"/>
  <c r="V68" i="3"/>
  <c r="W68" i="3"/>
  <c r="X68" i="3"/>
  <c r="Y68" i="3"/>
  <c r="Z68" i="3"/>
  <c r="AA68" i="3"/>
  <c r="AB68" i="3"/>
  <c r="AC68" i="3"/>
  <c r="AD68" i="3"/>
  <c r="AE68" i="3"/>
  <c r="AF68" i="3"/>
  <c r="AG68" i="3"/>
  <c r="AH68" i="3"/>
  <c r="AI68" i="3"/>
  <c r="AJ68" i="3"/>
  <c r="AK68" i="3"/>
  <c r="AL68" i="3"/>
  <c r="AM68" i="3"/>
  <c r="AN68" i="3"/>
  <c r="AO68" i="3"/>
  <c r="AP68" i="3"/>
  <c r="AQ68" i="3"/>
  <c r="AR68" i="3"/>
  <c r="AT68" i="3"/>
  <c r="AU68" i="3"/>
  <c r="N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T69" i="3"/>
  <c r="AU69"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T70" i="3"/>
  <c r="AU70"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T71" i="3"/>
  <c r="AU71"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T72" i="3"/>
  <c r="AU72"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T73" i="3"/>
  <c r="AU73"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T74" i="3"/>
  <c r="AU74"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T75" i="3"/>
  <c r="AU75"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T76" i="3"/>
  <c r="AU76"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T77" i="3"/>
  <c r="AU77"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T78" i="3"/>
  <c r="AU78"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T79" i="3"/>
  <c r="AU79"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T80" i="3"/>
  <c r="AU80"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T81" i="3"/>
  <c r="AU81"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T82" i="3"/>
  <c r="AU82"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T83" i="3"/>
  <c r="AU83"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T84" i="3"/>
  <c r="AU84"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T85" i="3"/>
  <c r="AU85"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T86" i="3"/>
  <c r="AU86" i="3"/>
  <c r="N87" i="3"/>
  <c r="O87" i="3"/>
  <c r="P87" i="3"/>
  <c r="Q87" i="3"/>
  <c r="R87" i="3"/>
  <c r="S87" i="3"/>
  <c r="T87" i="3"/>
  <c r="U87" i="3"/>
  <c r="V87" i="3"/>
  <c r="W87" i="3"/>
  <c r="X87" i="3"/>
  <c r="Y87" i="3"/>
  <c r="Z87" i="3"/>
  <c r="AA87" i="3"/>
  <c r="AB87" i="3"/>
  <c r="AC87" i="3"/>
  <c r="AD87" i="3"/>
  <c r="AE87" i="3"/>
  <c r="AF87" i="3"/>
  <c r="AG87" i="3"/>
  <c r="AH87" i="3"/>
  <c r="AI87" i="3"/>
  <c r="AJ87" i="3"/>
  <c r="AK87" i="3"/>
  <c r="AL87" i="3"/>
  <c r="AM87" i="3"/>
  <c r="AN87" i="3"/>
  <c r="AO87" i="3"/>
  <c r="AP87" i="3"/>
  <c r="AQ87" i="3"/>
  <c r="AR87" i="3"/>
  <c r="AT87" i="3"/>
  <c r="AU87" i="3"/>
  <c r="N88" i="3"/>
  <c r="O88" i="3"/>
  <c r="P88" i="3"/>
  <c r="Q88" i="3"/>
  <c r="R88" i="3"/>
  <c r="S88" i="3"/>
  <c r="T88" i="3"/>
  <c r="U88" i="3"/>
  <c r="V88" i="3"/>
  <c r="W88" i="3"/>
  <c r="X88" i="3"/>
  <c r="Y88" i="3"/>
  <c r="Z88" i="3"/>
  <c r="AA88" i="3"/>
  <c r="AB88" i="3"/>
  <c r="AC88" i="3"/>
  <c r="AD88" i="3"/>
  <c r="AE88" i="3"/>
  <c r="AF88" i="3"/>
  <c r="AG88" i="3"/>
  <c r="AH88" i="3"/>
  <c r="AI88" i="3"/>
  <c r="AJ88" i="3"/>
  <c r="AK88" i="3"/>
  <c r="AL88" i="3"/>
  <c r="AM88" i="3"/>
  <c r="AN88" i="3"/>
  <c r="AO88" i="3"/>
  <c r="AP88" i="3"/>
  <c r="AQ88" i="3"/>
  <c r="AR88" i="3"/>
  <c r="AT88" i="3"/>
  <c r="AU88" i="3"/>
  <c r="N89" i="3"/>
  <c r="O89" i="3"/>
  <c r="P89" i="3"/>
  <c r="Q89" i="3"/>
  <c r="R89" i="3"/>
  <c r="S89" i="3"/>
  <c r="T89" i="3"/>
  <c r="U89" i="3"/>
  <c r="V89" i="3"/>
  <c r="W89" i="3"/>
  <c r="X89" i="3"/>
  <c r="Y89" i="3"/>
  <c r="Z89" i="3"/>
  <c r="AA89" i="3"/>
  <c r="AB89" i="3"/>
  <c r="AC89" i="3"/>
  <c r="AD89" i="3"/>
  <c r="AE89" i="3"/>
  <c r="AF89" i="3"/>
  <c r="AG89" i="3"/>
  <c r="AH89" i="3"/>
  <c r="AI89" i="3"/>
  <c r="AJ89" i="3"/>
  <c r="AK89" i="3"/>
  <c r="AL89" i="3"/>
  <c r="AM89" i="3"/>
  <c r="AN89" i="3"/>
  <c r="AO89" i="3"/>
  <c r="AP89" i="3"/>
  <c r="AQ89" i="3"/>
  <c r="AR89" i="3"/>
  <c r="AT89" i="3"/>
  <c r="AU89" i="3"/>
  <c r="N90" i="3"/>
  <c r="O90" i="3"/>
  <c r="P90" i="3"/>
  <c r="Q90" i="3"/>
  <c r="R90" i="3"/>
  <c r="S90" i="3"/>
  <c r="T90" i="3"/>
  <c r="U90" i="3"/>
  <c r="V90" i="3"/>
  <c r="W90" i="3"/>
  <c r="X90" i="3"/>
  <c r="Y90" i="3"/>
  <c r="Z90" i="3"/>
  <c r="AA90" i="3"/>
  <c r="AB90" i="3"/>
  <c r="AC90" i="3"/>
  <c r="AD90" i="3"/>
  <c r="AE90" i="3"/>
  <c r="AF90" i="3"/>
  <c r="AG90" i="3"/>
  <c r="AH90" i="3"/>
  <c r="AI90" i="3"/>
  <c r="AJ90" i="3"/>
  <c r="AK90" i="3"/>
  <c r="AL90" i="3"/>
  <c r="AM90" i="3"/>
  <c r="AN90" i="3"/>
  <c r="AO90" i="3"/>
  <c r="AP90" i="3"/>
  <c r="AQ90" i="3"/>
  <c r="AR90" i="3"/>
  <c r="AT90" i="3"/>
  <c r="AU90" i="3"/>
  <c r="N91" i="3"/>
  <c r="O91" i="3"/>
  <c r="P91" i="3"/>
  <c r="Q91" i="3"/>
  <c r="R91" i="3"/>
  <c r="S91" i="3"/>
  <c r="T91" i="3"/>
  <c r="U91" i="3"/>
  <c r="V91" i="3"/>
  <c r="W91" i="3"/>
  <c r="X91" i="3"/>
  <c r="Y91" i="3"/>
  <c r="Z91" i="3"/>
  <c r="AA91" i="3"/>
  <c r="AB91" i="3"/>
  <c r="AC91" i="3"/>
  <c r="AD91" i="3"/>
  <c r="AE91" i="3"/>
  <c r="AF91" i="3"/>
  <c r="AG91" i="3"/>
  <c r="AH91" i="3"/>
  <c r="AI91" i="3"/>
  <c r="AJ91" i="3"/>
  <c r="AK91" i="3"/>
  <c r="AL91" i="3"/>
  <c r="AM91" i="3"/>
  <c r="AN91" i="3"/>
  <c r="AO91" i="3"/>
  <c r="AP91" i="3"/>
  <c r="AQ91" i="3"/>
  <c r="AR91" i="3"/>
  <c r="AT91" i="3"/>
  <c r="AU91" i="3"/>
  <c r="N92" i="3"/>
  <c r="O92" i="3"/>
  <c r="P92" i="3"/>
  <c r="Q92" i="3"/>
  <c r="R92" i="3"/>
  <c r="S92" i="3"/>
  <c r="T92" i="3"/>
  <c r="U92" i="3"/>
  <c r="V92" i="3"/>
  <c r="W92" i="3"/>
  <c r="X92" i="3"/>
  <c r="Y92" i="3"/>
  <c r="Z92" i="3"/>
  <c r="AA92" i="3"/>
  <c r="AB92" i="3"/>
  <c r="AC92" i="3"/>
  <c r="AD92" i="3"/>
  <c r="AE92" i="3"/>
  <c r="AF92" i="3"/>
  <c r="AG92" i="3"/>
  <c r="AH92" i="3"/>
  <c r="AI92" i="3"/>
  <c r="AJ92" i="3"/>
  <c r="AK92" i="3"/>
  <c r="AL92" i="3"/>
  <c r="AM92" i="3"/>
  <c r="AN92" i="3"/>
  <c r="AO92" i="3"/>
  <c r="AP92" i="3"/>
  <c r="AQ92" i="3"/>
  <c r="AR92" i="3"/>
  <c r="AT92" i="3"/>
  <c r="AU92"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T93" i="3"/>
  <c r="AU93" i="3"/>
  <c r="N94" i="3"/>
  <c r="O94" i="3"/>
  <c r="P94" i="3"/>
  <c r="Q94" i="3"/>
  <c r="R94" i="3"/>
  <c r="S94" i="3"/>
  <c r="T94" i="3"/>
  <c r="U94" i="3"/>
  <c r="V94" i="3"/>
  <c r="W94" i="3"/>
  <c r="X94" i="3"/>
  <c r="Y94" i="3"/>
  <c r="Z94" i="3"/>
  <c r="AA94" i="3"/>
  <c r="AB94" i="3"/>
  <c r="AC94" i="3"/>
  <c r="AD94" i="3"/>
  <c r="AE94" i="3"/>
  <c r="AF94" i="3"/>
  <c r="AG94" i="3"/>
  <c r="AH94" i="3"/>
  <c r="AI94" i="3"/>
  <c r="AJ94" i="3"/>
  <c r="AK94" i="3"/>
  <c r="AL94" i="3"/>
  <c r="AM94" i="3"/>
  <c r="AN94" i="3"/>
  <c r="AO94" i="3"/>
  <c r="AP94" i="3"/>
  <c r="AQ94" i="3"/>
  <c r="AR94" i="3"/>
  <c r="AT94" i="3"/>
  <c r="AU94" i="3"/>
  <c r="N95" i="3"/>
  <c r="O95" i="3"/>
  <c r="P95" i="3"/>
  <c r="Q95" i="3"/>
  <c r="R95" i="3"/>
  <c r="S95" i="3"/>
  <c r="T95" i="3"/>
  <c r="U95" i="3"/>
  <c r="V95" i="3"/>
  <c r="W95" i="3"/>
  <c r="X95" i="3"/>
  <c r="Y95" i="3"/>
  <c r="Z95" i="3"/>
  <c r="AA95" i="3"/>
  <c r="AB95" i="3"/>
  <c r="AC95" i="3"/>
  <c r="AD95" i="3"/>
  <c r="AE95" i="3"/>
  <c r="AF95" i="3"/>
  <c r="AG95" i="3"/>
  <c r="AH95" i="3"/>
  <c r="AI95" i="3"/>
  <c r="AJ95" i="3"/>
  <c r="AK95" i="3"/>
  <c r="AL95" i="3"/>
  <c r="AM95" i="3"/>
  <c r="AN95" i="3"/>
  <c r="AO95" i="3"/>
  <c r="AP95" i="3"/>
  <c r="AQ95" i="3"/>
  <c r="AR95" i="3"/>
  <c r="AT95" i="3"/>
  <c r="AU95"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T96" i="3"/>
  <c r="AU96" i="3"/>
  <c r="N97" i="3"/>
  <c r="O97" i="3"/>
  <c r="P97" i="3"/>
  <c r="Q97" i="3"/>
  <c r="R97" i="3"/>
  <c r="S97" i="3"/>
  <c r="T97" i="3"/>
  <c r="U97" i="3"/>
  <c r="V97" i="3"/>
  <c r="W97" i="3"/>
  <c r="X97" i="3"/>
  <c r="Y97" i="3"/>
  <c r="Z97" i="3"/>
  <c r="AA97" i="3"/>
  <c r="AB97" i="3"/>
  <c r="AC97" i="3"/>
  <c r="AD97" i="3"/>
  <c r="AE97" i="3"/>
  <c r="AF97" i="3"/>
  <c r="AG97" i="3"/>
  <c r="AH97" i="3"/>
  <c r="AI97" i="3"/>
  <c r="AJ97" i="3"/>
  <c r="AK97" i="3"/>
  <c r="AL97" i="3"/>
  <c r="AM97" i="3"/>
  <c r="AN97" i="3"/>
  <c r="AO97" i="3"/>
  <c r="AP97" i="3"/>
  <c r="AQ97" i="3"/>
  <c r="AR97" i="3"/>
  <c r="AT97" i="3"/>
  <c r="AU97" i="3"/>
  <c r="N98" i="3"/>
  <c r="O98" i="3"/>
  <c r="P98" i="3"/>
  <c r="Q98" i="3"/>
  <c r="R98" i="3"/>
  <c r="S98" i="3"/>
  <c r="T98" i="3"/>
  <c r="U98" i="3"/>
  <c r="V98" i="3"/>
  <c r="W98" i="3"/>
  <c r="X98" i="3"/>
  <c r="Y98" i="3"/>
  <c r="Z98" i="3"/>
  <c r="AA98" i="3"/>
  <c r="AB98" i="3"/>
  <c r="AC98" i="3"/>
  <c r="AD98" i="3"/>
  <c r="AE98" i="3"/>
  <c r="AF98" i="3"/>
  <c r="AG98" i="3"/>
  <c r="AH98" i="3"/>
  <c r="AI98" i="3"/>
  <c r="AJ98" i="3"/>
  <c r="AK98" i="3"/>
  <c r="AL98" i="3"/>
  <c r="AM98" i="3"/>
  <c r="AN98" i="3"/>
  <c r="AO98" i="3"/>
  <c r="AP98" i="3"/>
  <c r="AQ98" i="3"/>
  <c r="AR98" i="3"/>
  <c r="AT98" i="3"/>
  <c r="AU98" i="3"/>
  <c r="N99" i="3"/>
  <c r="O99" i="3"/>
  <c r="P99" i="3"/>
  <c r="Q99" i="3"/>
  <c r="R99" i="3"/>
  <c r="S99" i="3"/>
  <c r="T99" i="3"/>
  <c r="U99" i="3"/>
  <c r="V99" i="3"/>
  <c r="W99" i="3"/>
  <c r="X99" i="3"/>
  <c r="Y99" i="3"/>
  <c r="Z99" i="3"/>
  <c r="AA99" i="3"/>
  <c r="AB99" i="3"/>
  <c r="AC99" i="3"/>
  <c r="AD99" i="3"/>
  <c r="AE99" i="3"/>
  <c r="AF99" i="3"/>
  <c r="AG99" i="3"/>
  <c r="AH99" i="3"/>
  <c r="AI99" i="3"/>
  <c r="AJ99" i="3"/>
  <c r="AK99" i="3"/>
  <c r="AL99" i="3"/>
  <c r="AM99" i="3"/>
  <c r="AN99" i="3"/>
  <c r="AO99" i="3"/>
  <c r="AP99" i="3"/>
  <c r="AQ99" i="3"/>
  <c r="AR99" i="3"/>
  <c r="AT99" i="3"/>
  <c r="AU99" i="3"/>
  <c r="N100" i="3"/>
  <c r="O100" i="3"/>
  <c r="P100" i="3"/>
  <c r="Q100" i="3"/>
  <c r="R100" i="3"/>
  <c r="S100" i="3"/>
  <c r="T100" i="3"/>
  <c r="U100" i="3"/>
  <c r="V100" i="3"/>
  <c r="W100" i="3"/>
  <c r="X100" i="3"/>
  <c r="Y100" i="3"/>
  <c r="Z100" i="3"/>
  <c r="AA100" i="3"/>
  <c r="AB100" i="3"/>
  <c r="AC100" i="3"/>
  <c r="AD100" i="3"/>
  <c r="AE100" i="3"/>
  <c r="AF100" i="3"/>
  <c r="AG100" i="3"/>
  <c r="AH100" i="3"/>
  <c r="AI100" i="3"/>
  <c r="AJ100" i="3"/>
  <c r="AK100" i="3"/>
  <c r="AL100" i="3"/>
  <c r="AM100" i="3"/>
  <c r="AN100" i="3"/>
  <c r="AO100" i="3"/>
  <c r="AP100" i="3"/>
  <c r="AQ100" i="3"/>
  <c r="AR100" i="3"/>
  <c r="AT100" i="3"/>
  <c r="AU100" i="3"/>
  <c r="N101" i="3"/>
  <c r="O101" i="3"/>
  <c r="P101" i="3"/>
  <c r="Q101" i="3"/>
  <c r="R101" i="3"/>
  <c r="S101" i="3"/>
  <c r="T101" i="3"/>
  <c r="U101" i="3"/>
  <c r="V101" i="3"/>
  <c r="W101" i="3"/>
  <c r="X101" i="3"/>
  <c r="Y101" i="3"/>
  <c r="Z101" i="3"/>
  <c r="AA101" i="3"/>
  <c r="AB101" i="3"/>
  <c r="AC101" i="3"/>
  <c r="AD101" i="3"/>
  <c r="AE101" i="3"/>
  <c r="AF101" i="3"/>
  <c r="AG101" i="3"/>
  <c r="AH101" i="3"/>
  <c r="AI101" i="3"/>
  <c r="AJ101" i="3"/>
  <c r="AK101" i="3"/>
  <c r="AL101" i="3"/>
  <c r="AM101" i="3"/>
  <c r="AN101" i="3"/>
  <c r="AO101" i="3"/>
  <c r="AP101" i="3"/>
  <c r="AQ101" i="3"/>
  <c r="AR101" i="3"/>
  <c r="AT101" i="3"/>
  <c r="AU101" i="3"/>
  <c r="N102" i="3"/>
  <c r="O102" i="3"/>
  <c r="P102" i="3"/>
  <c r="Q102" i="3"/>
  <c r="R102" i="3"/>
  <c r="S102" i="3"/>
  <c r="T102" i="3"/>
  <c r="U102" i="3"/>
  <c r="V102" i="3"/>
  <c r="W102" i="3"/>
  <c r="X102" i="3"/>
  <c r="Y102" i="3"/>
  <c r="Z102" i="3"/>
  <c r="AA102" i="3"/>
  <c r="AB102" i="3"/>
  <c r="AC102" i="3"/>
  <c r="AD102" i="3"/>
  <c r="AE102" i="3"/>
  <c r="AF102" i="3"/>
  <c r="AG102" i="3"/>
  <c r="AH102" i="3"/>
  <c r="AI102" i="3"/>
  <c r="AJ102" i="3"/>
  <c r="AK102" i="3"/>
  <c r="AL102" i="3"/>
  <c r="AM102" i="3"/>
  <c r="AN102" i="3"/>
  <c r="AO102" i="3"/>
  <c r="AP102" i="3"/>
  <c r="AQ102" i="3"/>
  <c r="AR102" i="3"/>
  <c r="AT102" i="3"/>
  <c r="AU102" i="3"/>
  <c r="N103" i="3"/>
  <c r="O103" i="3"/>
  <c r="P103" i="3"/>
  <c r="Q103" i="3"/>
  <c r="R103" i="3"/>
  <c r="S103" i="3"/>
  <c r="T103" i="3"/>
  <c r="U103" i="3"/>
  <c r="V103" i="3"/>
  <c r="W103" i="3"/>
  <c r="X103" i="3"/>
  <c r="Y103" i="3"/>
  <c r="Z103" i="3"/>
  <c r="AA103" i="3"/>
  <c r="AB103" i="3"/>
  <c r="AC103" i="3"/>
  <c r="AD103" i="3"/>
  <c r="AE103" i="3"/>
  <c r="AF103" i="3"/>
  <c r="AG103" i="3"/>
  <c r="AH103" i="3"/>
  <c r="AI103" i="3"/>
  <c r="AJ103" i="3"/>
  <c r="AK103" i="3"/>
  <c r="AL103" i="3"/>
  <c r="AM103" i="3"/>
  <c r="AN103" i="3"/>
  <c r="AO103" i="3"/>
  <c r="AP103" i="3"/>
  <c r="AQ103" i="3"/>
  <c r="AR103" i="3"/>
  <c r="AT103" i="3"/>
  <c r="AU103" i="3"/>
  <c r="N104" i="3"/>
  <c r="O104" i="3"/>
  <c r="P104" i="3"/>
  <c r="Q104" i="3"/>
  <c r="R104" i="3"/>
  <c r="S104" i="3"/>
  <c r="T104" i="3"/>
  <c r="U104" i="3"/>
  <c r="V104" i="3"/>
  <c r="W104" i="3"/>
  <c r="X104" i="3"/>
  <c r="Y104" i="3"/>
  <c r="Z104" i="3"/>
  <c r="AA104" i="3"/>
  <c r="AB104" i="3"/>
  <c r="AC104" i="3"/>
  <c r="AD104" i="3"/>
  <c r="AE104" i="3"/>
  <c r="AF104" i="3"/>
  <c r="AG104" i="3"/>
  <c r="AH104" i="3"/>
  <c r="AI104" i="3"/>
  <c r="AJ104" i="3"/>
  <c r="AK104" i="3"/>
  <c r="AL104" i="3"/>
  <c r="AM104" i="3"/>
  <c r="AN104" i="3"/>
  <c r="AO104" i="3"/>
  <c r="AP104" i="3"/>
  <c r="AQ104" i="3"/>
  <c r="AR104" i="3"/>
  <c r="AT104" i="3"/>
  <c r="AU104" i="3"/>
  <c r="N105" i="3"/>
  <c r="O105" i="3"/>
  <c r="P105" i="3"/>
  <c r="Q105" i="3"/>
  <c r="R105" i="3"/>
  <c r="S105" i="3"/>
  <c r="T105" i="3"/>
  <c r="U105" i="3"/>
  <c r="V105" i="3"/>
  <c r="W105" i="3"/>
  <c r="X105" i="3"/>
  <c r="Y105" i="3"/>
  <c r="Z105" i="3"/>
  <c r="AA105" i="3"/>
  <c r="AB105" i="3"/>
  <c r="AC105" i="3"/>
  <c r="AD105" i="3"/>
  <c r="AE105" i="3"/>
  <c r="AF105" i="3"/>
  <c r="AG105" i="3"/>
  <c r="AH105" i="3"/>
  <c r="AI105" i="3"/>
  <c r="AJ105" i="3"/>
  <c r="AK105" i="3"/>
  <c r="AL105" i="3"/>
  <c r="AM105" i="3"/>
  <c r="AN105" i="3"/>
  <c r="AO105" i="3"/>
  <c r="AP105" i="3"/>
  <c r="AQ105" i="3"/>
  <c r="AR105" i="3"/>
  <c r="AT105" i="3"/>
  <c r="AU105" i="3"/>
  <c r="N106" i="3"/>
  <c r="O106" i="3"/>
  <c r="P106" i="3"/>
  <c r="Q106" i="3"/>
  <c r="R106" i="3"/>
  <c r="S106" i="3"/>
  <c r="T106" i="3"/>
  <c r="U106" i="3"/>
  <c r="V106" i="3"/>
  <c r="W106" i="3"/>
  <c r="X106" i="3"/>
  <c r="Y106" i="3"/>
  <c r="Z106" i="3"/>
  <c r="AA106" i="3"/>
  <c r="AB106" i="3"/>
  <c r="AC106" i="3"/>
  <c r="AD106" i="3"/>
  <c r="AE106" i="3"/>
  <c r="AF106" i="3"/>
  <c r="AG106" i="3"/>
  <c r="AH106" i="3"/>
  <c r="AI106" i="3"/>
  <c r="AJ106" i="3"/>
  <c r="AK106" i="3"/>
  <c r="AL106" i="3"/>
  <c r="AM106" i="3"/>
  <c r="AN106" i="3"/>
  <c r="AO106" i="3"/>
  <c r="AP106" i="3"/>
  <c r="AQ106" i="3"/>
  <c r="AR106" i="3"/>
  <c r="AT106" i="3"/>
  <c r="AU106" i="3"/>
  <c r="N107" i="3"/>
  <c r="O107" i="3"/>
  <c r="P107" i="3"/>
  <c r="Q107" i="3"/>
  <c r="R107" i="3"/>
  <c r="S107" i="3"/>
  <c r="T107" i="3"/>
  <c r="U107" i="3"/>
  <c r="V107" i="3"/>
  <c r="W107" i="3"/>
  <c r="X107" i="3"/>
  <c r="Y107" i="3"/>
  <c r="Z107" i="3"/>
  <c r="AA107" i="3"/>
  <c r="AB107" i="3"/>
  <c r="AC107" i="3"/>
  <c r="AD107" i="3"/>
  <c r="AE107" i="3"/>
  <c r="AF107" i="3"/>
  <c r="AG107" i="3"/>
  <c r="AH107" i="3"/>
  <c r="AI107" i="3"/>
  <c r="AJ107" i="3"/>
  <c r="AK107" i="3"/>
  <c r="AL107" i="3"/>
  <c r="AM107" i="3"/>
  <c r="AN107" i="3"/>
  <c r="AO107" i="3"/>
  <c r="AP107" i="3"/>
  <c r="AQ107" i="3"/>
  <c r="AR107" i="3"/>
  <c r="AT107" i="3"/>
  <c r="AU107" i="3"/>
  <c r="N108" i="3"/>
  <c r="O108" i="3"/>
  <c r="P108" i="3"/>
  <c r="Q108" i="3"/>
  <c r="R108" i="3"/>
  <c r="S108" i="3"/>
  <c r="T108" i="3"/>
  <c r="U108" i="3"/>
  <c r="V108" i="3"/>
  <c r="W108" i="3"/>
  <c r="X108" i="3"/>
  <c r="Y108" i="3"/>
  <c r="Z108" i="3"/>
  <c r="AA108" i="3"/>
  <c r="AB108" i="3"/>
  <c r="AC108" i="3"/>
  <c r="AD108" i="3"/>
  <c r="AE108" i="3"/>
  <c r="AF108" i="3"/>
  <c r="AG108" i="3"/>
  <c r="AH108" i="3"/>
  <c r="AI108" i="3"/>
  <c r="AJ108" i="3"/>
  <c r="AK108" i="3"/>
  <c r="AL108" i="3"/>
  <c r="AM108" i="3"/>
  <c r="AN108" i="3"/>
  <c r="AO108" i="3"/>
  <c r="AP108" i="3"/>
  <c r="AQ108" i="3"/>
  <c r="AR108" i="3"/>
  <c r="AT108" i="3"/>
  <c r="AU108" i="3"/>
  <c r="N109" i="3"/>
  <c r="O109" i="3"/>
  <c r="P109" i="3"/>
  <c r="Q109" i="3"/>
  <c r="R109" i="3"/>
  <c r="S109" i="3"/>
  <c r="T109" i="3"/>
  <c r="U109" i="3"/>
  <c r="V109" i="3"/>
  <c r="W109" i="3"/>
  <c r="X109" i="3"/>
  <c r="Y109" i="3"/>
  <c r="Z109" i="3"/>
  <c r="AA109" i="3"/>
  <c r="AB109" i="3"/>
  <c r="AC109" i="3"/>
  <c r="AD109" i="3"/>
  <c r="AE109" i="3"/>
  <c r="AF109" i="3"/>
  <c r="AG109" i="3"/>
  <c r="AH109" i="3"/>
  <c r="AI109" i="3"/>
  <c r="AJ109" i="3"/>
  <c r="AK109" i="3"/>
  <c r="AL109" i="3"/>
  <c r="AM109" i="3"/>
  <c r="AN109" i="3"/>
  <c r="AO109" i="3"/>
  <c r="AP109" i="3"/>
  <c r="AQ109" i="3"/>
  <c r="AR109" i="3"/>
  <c r="AT109" i="3"/>
  <c r="AU109" i="3"/>
  <c r="N110" i="3"/>
  <c r="O110" i="3"/>
  <c r="P110" i="3"/>
  <c r="Q110" i="3"/>
  <c r="R110" i="3"/>
  <c r="S110" i="3"/>
  <c r="T110" i="3"/>
  <c r="U110" i="3"/>
  <c r="V110" i="3"/>
  <c r="W110" i="3"/>
  <c r="X110" i="3"/>
  <c r="Y110" i="3"/>
  <c r="Z110" i="3"/>
  <c r="AA110" i="3"/>
  <c r="AB110" i="3"/>
  <c r="AC110" i="3"/>
  <c r="AD110" i="3"/>
  <c r="AE110" i="3"/>
  <c r="AF110" i="3"/>
  <c r="AG110" i="3"/>
  <c r="AH110" i="3"/>
  <c r="AI110" i="3"/>
  <c r="AJ110" i="3"/>
  <c r="AK110" i="3"/>
  <c r="AL110" i="3"/>
  <c r="AM110" i="3"/>
  <c r="AN110" i="3"/>
  <c r="AO110" i="3"/>
  <c r="AP110" i="3"/>
  <c r="AQ110" i="3"/>
  <c r="AR110" i="3"/>
  <c r="AT110" i="3"/>
  <c r="AU110" i="3"/>
  <c r="N111" i="3"/>
  <c r="O111" i="3"/>
  <c r="P111" i="3"/>
  <c r="Q111" i="3"/>
  <c r="R111" i="3"/>
  <c r="S111" i="3"/>
  <c r="T111" i="3"/>
  <c r="U111" i="3"/>
  <c r="V111" i="3"/>
  <c r="W111" i="3"/>
  <c r="X111" i="3"/>
  <c r="Y111" i="3"/>
  <c r="Z111" i="3"/>
  <c r="AA111" i="3"/>
  <c r="AB111" i="3"/>
  <c r="AC111" i="3"/>
  <c r="AD111" i="3"/>
  <c r="AE111" i="3"/>
  <c r="AF111" i="3"/>
  <c r="AG111" i="3"/>
  <c r="AH111" i="3"/>
  <c r="AI111" i="3"/>
  <c r="AJ111" i="3"/>
  <c r="AK111" i="3"/>
  <c r="AL111" i="3"/>
  <c r="AM111" i="3"/>
  <c r="AN111" i="3"/>
  <c r="AO111" i="3"/>
  <c r="AP111" i="3"/>
  <c r="AQ111" i="3"/>
  <c r="AR111" i="3"/>
  <c r="AT111" i="3"/>
  <c r="AU111" i="3"/>
  <c r="N112" i="3"/>
  <c r="O112" i="3"/>
  <c r="P112" i="3"/>
  <c r="Q112" i="3"/>
  <c r="R112" i="3"/>
  <c r="S112" i="3"/>
  <c r="T112" i="3"/>
  <c r="U112" i="3"/>
  <c r="V112" i="3"/>
  <c r="W112" i="3"/>
  <c r="X112" i="3"/>
  <c r="Y112" i="3"/>
  <c r="Z112" i="3"/>
  <c r="AA112" i="3"/>
  <c r="AB112" i="3"/>
  <c r="AC112" i="3"/>
  <c r="AD112" i="3"/>
  <c r="AE112" i="3"/>
  <c r="AF112" i="3"/>
  <c r="AG112" i="3"/>
  <c r="AH112" i="3"/>
  <c r="AI112" i="3"/>
  <c r="AJ112" i="3"/>
  <c r="AK112" i="3"/>
  <c r="AL112" i="3"/>
  <c r="AM112" i="3"/>
  <c r="AN112" i="3"/>
  <c r="AO112" i="3"/>
  <c r="AP112" i="3"/>
  <c r="AQ112" i="3"/>
  <c r="AR112" i="3"/>
  <c r="AT112" i="3"/>
  <c r="AU112" i="3"/>
  <c r="N113" i="3"/>
  <c r="O113" i="3"/>
  <c r="P113" i="3"/>
  <c r="Q113" i="3"/>
  <c r="R113" i="3"/>
  <c r="S113" i="3"/>
  <c r="T113" i="3"/>
  <c r="U113" i="3"/>
  <c r="V113" i="3"/>
  <c r="W113" i="3"/>
  <c r="X113" i="3"/>
  <c r="Y113" i="3"/>
  <c r="Z113" i="3"/>
  <c r="AA113" i="3"/>
  <c r="AB113" i="3"/>
  <c r="AC113" i="3"/>
  <c r="AD113" i="3"/>
  <c r="AE113" i="3"/>
  <c r="AF113" i="3"/>
  <c r="AG113" i="3"/>
  <c r="AH113" i="3"/>
  <c r="AI113" i="3"/>
  <c r="AJ113" i="3"/>
  <c r="AK113" i="3"/>
  <c r="AL113" i="3"/>
  <c r="AM113" i="3"/>
  <c r="AN113" i="3"/>
  <c r="AO113" i="3"/>
  <c r="AP113" i="3"/>
  <c r="AQ113" i="3"/>
  <c r="AR113" i="3"/>
  <c r="AT113" i="3"/>
  <c r="AU113" i="3"/>
  <c r="N114" i="3"/>
  <c r="O114" i="3"/>
  <c r="P114" i="3"/>
  <c r="Q114" i="3"/>
  <c r="R114" i="3"/>
  <c r="S114" i="3"/>
  <c r="T114" i="3"/>
  <c r="U114" i="3"/>
  <c r="V114" i="3"/>
  <c r="W114" i="3"/>
  <c r="X114" i="3"/>
  <c r="Y114" i="3"/>
  <c r="Z114" i="3"/>
  <c r="AA114" i="3"/>
  <c r="AB114" i="3"/>
  <c r="AC114" i="3"/>
  <c r="AD114" i="3"/>
  <c r="AE114" i="3"/>
  <c r="AF114" i="3"/>
  <c r="AG114" i="3"/>
  <c r="AH114" i="3"/>
  <c r="AI114" i="3"/>
  <c r="AJ114" i="3"/>
  <c r="AK114" i="3"/>
  <c r="AL114" i="3"/>
  <c r="AM114" i="3"/>
  <c r="AN114" i="3"/>
  <c r="AO114" i="3"/>
  <c r="AP114" i="3"/>
  <c r="AQ114" i="3"/>
  <c r="AR114" i="3"/>
  <c r="AT114" i="3"/>
  <c r="AU114" i="3"/>
  <c r="N115" i="3"/>
  <c r="O115" i="3"/>
  <c r="P115" i="3"/>
  <c r="Q115" i="3"/>
  <c r="R115" i="3"/>
  <c r="S115" i="3"/>
  <c r="T115" i="3"/>
  <c r="U115" i="3"/>
  <c r="V115" i="3"/>
  <c r="W115" i="3"/>
  <c r="X115" i="3"/>
  <c r="Y115" i="3"/>
  <c r="Z115" i="3"/>
  <c r="AA115" i="3"/>
  <c r="AB115" i="3"/>
  <c r="AC115" i="3"/>
  <c r="AD115" i="3"/>
  <c r="AE115" i="3"/>
  <c r="AF115" i="3"/>
  <c r="AG115" i="3"/>
  <c r="AH115" i="3"/>
  <c r="AI115" i="3"/>
  <c r="AJ115" i="3"/>
  <c r="AK115" i="3"/>
  <c r="AL115" i="3"/>
  <c r="AM115" i="3"/>
  <c r="AN115" i="3"/>
  <c r="AO115" i="3"/>
  <c r="AP115" i="3"/>
  <c r="AQ115" i="3"/>
  <c r="AR115" i="3"/>
  <c r="AT115" i="3"/>
  <c r="AU115" i="3"/>
  <c r="N116" i="3"/>
  <c r="O116" i="3"/>
  <c r="P116" i="3"/>
  <c r="Q116" i="3"/>
  <c r="R116" i="3"/>
  <c r="S116" i="3"/>
  <c r="T116" i="3"/>
  <c r="U116" i="3"/>
  <c r="V116" i="3"/>
  <c r="W116" i="3"/>
  <c r="X116" i="3"/>
  <c r="Y116" i="3"/>
  <c r="Z116" i="3"/>
  <c r="AA116" i="3"/>
  <c r="AB116" i="3"/>
  <c r="AC116" i="3"/>
  <c r="AD116" i="3"/>
  <c r="AE116" i="3"/>
  <c r="AF116" i="3"/>
  <c r="AG116" i="3"/>
  <c r="AH116" i="3"/>
  <c r="AI116" i="3"/>
  <c r="AJ116" i="3"/>
  <c r="AK116" i="3"/>
  <c r="AL116" i="3"/>
  <c r="AM116" i="3"/>
  <c r="AN116" i="3"/>
  <c r="AO116" i="3"/>
  <c r="AP116" i="3"/>
  <c r="AQ116" i="3"/>
  <c r="AR116" i="3"/>
  <c r="AT116" i="3"/>
  <c r="AU116" i="3"/>
  <c r="N117" i="3"/>
  <c r="O117" i="3"/>
  <c r="P117" i="3"/>
  <c r="Q117" i="3"/>
  <c r="R117" i="3"/>
  <c r="S117" i="3"/>
  <c r="T117" i="3"/>
  <c r="U117" i="3"/>
  <c r="V117" i="3"/>
  <c r="W117" i="3"/>
  <c r="X117" i="3"/>
  <c r="Y117" i="3"/>
  <c r="Z117" i="3"/>
  <c r="AA117" i="3"/>
  <c r="AB117" i="3"/>
  <c r="AC117" i="3"/>
  <c r="AD117" i="3"/>
  <c r="AE117" i="3"/>
  <c r="AF117" i="3"/>
  <c r="AG117" i="3"/>
  <c r="AH117" i="3"/>
  <c r="AI117" i="3"/>
  <c r="AJ117" i="3"/>
  <c r="AK117" i="3"/>
  <c r="AL117" i="3"/>
  <c r="AM117" i="3"/>
  <c r="AN117" i="3"/>
  <c r="AO117" i="3"/>
  <c r="AP117" i="3"/>
  <c r="AQ117" i="3"/>
  <c r="AR117" i="3"/>
  <c r="AT117" i="3"/>
  <c r="AU117" i="3"/>
  <c r="N118" i="3"/>
  <c r="O118" i="3"/>
  <c r="P118" i="3"/>
  <c r="Q118" i="3"/>
  <c r="R118" i="3"/>
  <c r="S118" i="3"/>
  <c r="T118" i="3"/>
  <c r="U118" i="3"/>
  <c r="V118" i="3"/>
  <c r="W118" i="3"/>
  <c r="X118" i="3"/>
  <c r="Y118" i="3"/>
  <c r="Z118" i="3"/>
  <c r="AA118" i="3"/>
  <c r="AB118" i="3"/>
  <c r="AC118" i="3"/>
  <c r="AD118" i="3"/>
  <c r="AE118" i="3"/>
  <c r="AF118" i="3"/>
  <c r="AG118" i="3"/>
  <c r="AH118" i="3"/>
  <c r="AI118" i="3"/>
  <c r="AJ118" i="3"/>
  <c r="AK118" i="3"/>
  <c r="AL118" i="3"/>
  <c r="AM118" i="3"/>
  <c r="AN118" i="3"/>
  <c r="AO118" i="3"/>
  <c r="AP118" i="3"/>
  <c r="AQ118" i="3"/>
  <c r="AR118" i="3"/>
  <c r="AT118" i="3"/>
  <c r="AU118" i="3"/>
  <c r="N119" i="3"/>
  <c r="O119" i="3"/>
  <c r="P119" i="3"/>
  <c r="Q119" i="3"/>
  <c r="R119" i="3"/>
  <c r="S119" i="3"/>
  <c r="T119" i="3"/>
  <c r="U119" i="3"/>
  <c r="V119" i="3"/>
  <c r="W119" i="3"/>
  <c r="X119" i="3"/>
  <c r="Y119" i="3"/>
  <c r="Z119" i="3"/>
  <c r="AA119" i="3"/>
  <c r="AB119" i="3"/>
  <c r="AC119" i="3"/>
  <c r="AD119" i="3"/>
  <c r="AE119" i="3"/>
  <c r="AF119" i="3"/>
  <c r="AG119" i="3"/>
  <c r="AH119" i="3"/>
  <c r="AI119" i="3"/>
  <c r="AJ119" i="3"/>
  <c r="AK119" i="3"/>
  <c r="AL119" i="3"/>
  <c r="AM119" i="3"/>
  <c r="AN119" i="3"/>
  <c r="AO119" i="3"/>
  <c r="AP119" i="3"/>
  <c r="AQ119" i="3"/>
  <c r="AR119" i="3"/>
  <c r="AT119" i="3"/>
  <c r="AU119" i="3"/>
  <c r="N120" i="3"/>
  <c r="O120" i="3"/>
  <c r="P120" i="3"/>
  <c r="Q120" i="3"/>
  <c r="R120" i="3"/>
  <c r="S120" i="3"/>
  <c r="T120" i="3"/>
  <c r="U120" i="3"/>
  <c r="V120" i="3"/>
  <c r="W120" i="3"/>
  <c r="X120" i="3"/>
  <c r="Y120" i="3"/>
  <c r="Z120" i="3"/>
  <c r="AA120" i="3"/>
  <c r="AB120" i="3"/>
  <c r="AC120" i="3"/>
  <c r="AD120" i="3"/>
  <c r="AE120" i="3"/>
  <c r="AF120" i="3"/>
  <c r="AG120" i="3"/>
  <c r="AH120" i="3"/>
  <c r="AI120" i="3"/>
  <c r="AJ120" i="3"/>
  <c r="AK120" i="3"/>
  <c r="AL120" i="3"/>
  <c r="AM120" i="3"/>
  <c r="AN120" i="3"/>
  <c r="AO120" i="3"/>
  <c r="AP120" i="3"/>
  <c r="AQ120" i="3"/>
  <c r="AR120" i="3"/>
  <c r="AT120" i="3"/>
  <c r="AU120" i="3"/>
  <c r="N121" i="3"/>
  <c r="O121" i="3"/>
  <c r="P121" i="3"/>
  <c r="Q121" i="3"/>
  <c r="R121" i="3"/>
  <c r="S121" i="3"/>
  <c r="T121" i="3"/>
  <c r="U121" i="3"/>
  <c r="V121" i="3"/>
  <c r="W121" i="3"/>
  <c r="X121" i="3"/>
  <c r="Y121" i="3"/>
  <c r="Z121" i="3"/>
  <c r="AA121" i="3"/>
  <c r="AB121" i="3"/>
  <c r="AC121" i="3"/>
  <c r="AD121" i="3"/>
  <c r="AE121" i="3"/>
  <c r="AF121" i="3"/>
  <c r="AG121" i="3"/>
  <c r="AH121" i="3"/>
  <c r="AI121" i="3"/>
  <c r="AJ121" i="3"/>
  <c r="AK121" i="3"/>
  <c r="AL121" i="3"/>
  <c r="AM121" i="3"/>
  <c r="AN121" i="3"/>
  <c r="AO121" i="3"/>
  <c r="AP121" i="3"/>
  <c r="AQ121" i="3"/>
  <c r="AR121" i="3"/>
  <c r="AT121" i="3"/>
  <c r="AU121" i="3"/>
  <c r="N122" i="3"/>
  <c r="O122" i="3"/>
  <c r="P122" i="3"/>
  <c r="Q122" i="3"/>
  <c r="R122" i="3"/>
  <c r="S122" i="3"/>
  <c r="T122" i="3"/>
  <c r="U122" i="3"/>
  <c r="V122" i="3"/>
  <c r="W122" i="3"/>
  <c r="X122" i="3"/>
  <c r="Y122" i="3"/>
  <c r="Z122" i="3"/>
  <c r="AA122" i="3"/>
  <c r="AB122" i="3"/>
  <c r="AC122" i="3"/>
  <c r="AD122" i="3"/>
  <c r="AE122" i="3"/>
  <c r="AF122" i="3"/>
  <c r="AG122" i="3"/>
  <c r="AH122" i="3"/>
  <c r="AI122" i="3"/>
  <c r="AJ122" i="3"/>
  <c r="AK122" i="3"/>
  <c r="AL122" i="3"/>
  <c r="AM122" i="3"/>
  <c r="AN122" i="3"/>
  <c r="AO122" i="3"/>
  <c r="AP122" i="3"/>
  <c r="AQ122" i="3"/>
  <c r="AR122" i="3"/>
  <c r="AT122" i="3"/>
  <c r="AU122" i="3"/>
  <c r="N123" i="3"/>
  <c r="O123" i="3"/>
  <c r="P123" i="3"/>
  <c r="Q123" i="3"/>
  <c r="R123" i="3"/>
  <c r="S123" i="3"/>
  <c r="T123" i="3"/>
  <c r="U123" i="3"/>
  <c r="V123" i="3"/>
  <c r="W123" i="3"/>
  <c r="X123" i="3"/>
  <c r="Y123" i="3"/>
  <c r="Z123" i="3"/>
  <c r="AA123" i="3"/>
  <c r="AB123" i="3"/>
  <c r="AC123" i="3"/>
  <c r="AD123" i="3"/>
  <c r="AE123" i="3"/>
  <c r="AF123" i="3"/>
  <c r="AG123" i="3"/>
  <c r="AH123" i="3"/>
  <c r="AI123" i="3"/>
  <c r="AJ123" i="3"/>
  <c r="AK123" i="3"/>
  <c r="AL123" i="3"/>
  <c r="AM123" i="3"/>
  <c r="AN123" i="3"/>
  <c r="AO123" i="3"/>
  <c r="AP123" i="3"/>
  <c r="AQ123" i="3"/>
  <c r="AR123" i="3"/>
  <c r="AT123" i="3"/>
  <c r="AU123" i="3"/>
  <c r="N124" i="3"/>
  <c r="O124" i="3"/>
  <c r="P124" i="3"/>
  <c r="Q124" i="3"/>
  <c r="R124" i="3"/>
  <c r="S124" i="3"/>
  <c r="T124" i="3"/>
  <c r="U124" i="3"/>
  <c r="V124" i="3"/>
  <c r="W124" i="3"/>
  <c r="X124" i="3"/>
  <c r="Y124" i="3"/>
  <c r="Z124" i="3"/>
  <c r="AA124" i="3"/>
  <c r="AB124" i="3"/>
  <c r="AC124" i="3"/>
  <c r="AD124" i="3"/>
  <c r="AE124" i="3"/>
  <c r="AF124" i="3"/>
  <c r="AG124" i="3"/>
  <c r="AH124" i="3"/>
  <c r="AI124" i="3"/>
  <c r="AJ124" i="3"/>
  <c r="AK124" i="3"/>
  <c r="AL124" i="3"/>
  <c r="AM124" i="3"/>
  <c r="AN124" i="3"/>
  <c r="AO124" i="3"/>
  <c r="AP124" i="3"/>
  <c r="AQ124" i="3"/>
  <c r="AR124" i="3"/>
  <c r="AT124" i="3"/>
  <c r="AU124" i="3"/>
  <c r="N125" i="3"/>
  <c r="O125" i="3"/>
  <c r="P125" i="3"/>
  <c r="Q125" i="3"/>
  <c r="R125" i="3"/>
  <c r="S125" i="3"/>
  <c r="T125" i="3"/>
  <c r="U125" i="3"/>
  <c r="V125" i="3"/>
  <c r="W125" i="3"/>
  <c r="X125" i="3"/>
  <c r="Y125" i="3"/>
  <c r="Z125" i="3"/>
  <c r="AA125" i="3"/>
  <c r="AB125" i="3"/>
  <c r="AC125" i="3"/>
  <c r="AD125" i="3"/>
  <c r="AE125" i="3"/>
  <c r="AF125" i="3"/>
  <c r="AG125" i="3"/>
  <c r="AH125" i="3"/>
  <c r="AI125" i="3"/>
  <c r="AJ125" i="3"/>
  <c r="AK125" i="3"/>
  <c r="AL125" i="3"/>
  <c r="AM125" i="3"/>
  <c r="AN125" i="3"/>
  <c r="AO125" i="3"/>
  <c r="AP125" i="3"/>
  <c r="AQ125" i="3"/>
  <c r="AR125" i="3"/>
  <c r="AT125" i="3"/>
  <c r="AU125" i="3"/>
  <c r="N126" i="3"/>
  <c r="O126" i="3"/>
  <c r="P126" i="3"/>
  <c r="Q126" i="3"/>
  <c r="R126" i="3"/>
  <c r="S126" i="3"/>
  <c r="T126" i="3"/>
  <c r="U126" i="3"/>
  <c r="V126" i="3"/>
  <c r="W126" i="3"/>
  <c r="X126" i="3"/>
  <c r="Y126" i="3"/>
  <c r="Z126" i="3"/>
  <c r="AA126" i="3"/>
  <c r="AB126" i="3"/>
  <c r="AC126" i="3"/>
  <c r="AD126" i="3"/>
  <c r="AE126" i="3"/>
  <c r="AF126" i="3"/>
  <c r="AG126" i="3"/>
  <c r="AH126" i="3"/>
  <c r="AI126" i="3"/>
  <c r="AJ126" i="3"/>
  <c r="AK126" i="3"/>
  <c r="AL126" i="3"/>
  <c r="AM126" i="3"/>
  <c r="AN126" i="3"/>
  <c r="AO126" i="3"/>
  <c r="AP126" i="3"/>
  <c r="AQ126" i="3"/>
  <c r="AR126" i="3"/>
  <c r="AT126" i="3"/>
  <c r="AU126" i="3"/>
  <c r="N127" i="3"/>
  <c r="O127" i="3"/>
  <c r="P127" i="3"/>
  <c r="Q127" i="3"/>
  <c r="R127" i="3"/>
  <c r="S127" i="3"/>
  <c r="T127" i="3"/>
  <c r="U127" i="3"/>
  <c r="V127" i="3"/>
  <c r="W127" i="3"/>
  <c r="X127" i="3"/>
  <c r="Y127" i="3"/>
  <c r="Z127" i="3"/>
  <c r="AA127" i="3"/>
  <c r="AB127" i="3"/>
  <c r="AC127" i="3"/>
  <c r="AD127" i="3"/>
  <c r="AE127" i="3"/>
  <c r="AF127" i="3"/>
  <c r="AG127" i="3"/>
  <c r="AH127" i="3"/>
  <c r="AI127" i="3"/>
  <c r="AJ127" i="3"/>
  <c r="AK127" i="3"/>
  <c r="AL127" i="3"/>
  <c r="AM127" i="3"/>
  <c r="AN127" i="3"/>
  <c r="AO127" i="3"/>
  <c r="AP127" i="3"/>
  <c r="AQ127" i="3"/>
  <c r="AR127" i="3"/>
  <c r="AT127" i="3"/>
  <c r="AU127" i="3"/>
  <c r="H63" i="3"/>
  <c r="I63" i="3" s="1"/>
  <c r="J63" i="3"/>
  <c r="H64" i="3"/>
  <c r="I64" i="3" s="1"/>
  <c r="J64" i="3"/>
  <c r="H65" i="3"/>
  <c r="I65" i="3"/>
  <c r="J65" i="3"/>
  <c r="H66" i="3"/>
  <c r="I66" i="3" s="1"/>
  <c r="J66" i="3"/>
  <c r="H67" i="3"/>
  <c r="I67" i="3"/>
  <c r="J67" i="3"/>
  <c r="H68" i="3"/>
  <c r="I68" i="3" s="1"/>
  <c r="J68" i="3"/>
  <c r="H69" i="3"/>
  <c r="I69" i="3"/>
  <c r="J69" i="3"/>
  <c r="H70" i="3"/>
  <c r="I70" i="3" s="1"/>
  <c r="J70" i="3"/>
  <c r="H71" i="3"/>
  <c r="I71" i="3" s="1"/>
  <c r="J71" i="3"/>
  <c r="H72" i="3"/>
  <c r="I72" i="3" s="1"/>
  <c r="J72" i="3"/>
  <c r="H73" i="3"/>
  <c r="I73" i="3"/>
  <c r="J73" i="3"/>
  <c r="H74" i="3"/>
  <c r="I74" i="3" s="1"/>
  <c r="J74" i="3"/>
  <c r="H75" i="3"/>
  <c r="I75" i="3"/>
  <c r="J75" i="3"/>
  <c r="H76" i="3"/>
  <c r="I76" i="3" s="1"/>
  <c r="J76" i="3"/>
  <c r="H77" i="3"/>
  <c r="I77" i="3"/>
  <c r="J77" i="3"/>
  <c r="H78" i="3"/>
  <c r="I78" i="3" s="1"/>
  <c r="J78" i="3"/>
  <c r="H79" i="3"/>
  <c r="I79" i="3" s="1"/>
  <c r="J79" i="3"/>
  <c r="H80" i="3"/>
  <c r="I80" i="3" s="1"/>
  <c r="J80" i="3"/>
  <c r="H81" i="3"/>
  <c r="I81" i="3"/>
  <c r="J81" i="3"/>
  <c r="H82" i="3"/>
  <c r="I82" i="3" s="1"/>
  <c r="J82" i="3"/>
  <c r="H83" i="3"/>
  <c r="I83" i="3"/>
  <c r="J83" i="3"/>
  <c r="H84" i="3"/>
  <c r="I84" i="3" s="1"/>
  <c r="J84" i="3"/>
  <c r="H85" i="3"/>
  <c r="I85" i="3"/>
  <c r="J85" i="3"/>
  <c r="H86" i="3"/>
  <c r="I86" i="3" s="1"/>
  <c r="J86" i="3"/>
  <c r="H87" i="3"/>
  <c r="I87" i="3" s="1"/>
  <c r="J87" i="3"/>
  <c r="H88" i="3"/>
  <c r="I88" i="3" s="1"/>
  <c r="J88" i="3"/>
  <c r="H89" i="3"/>
  <c r="I89" i="3"/>
  <c r="J89" i="3"/>
  <c r="H90" i="3"/>
  <c r="I90" i="3" s="1"/>
  <c r="J90" i="3"/>
  <c r="N40" i="4"/>
  <c r="O40" i="4"/>
  <c r="P40" i="4"/>
  <c r="Q40" i="4"/>
  <c r="R40" i="4"/>
  <c r="S40" i="4"/>
  <c r="T40" i="4"/>
  <c r="U40" i="4"/>
  <c r="V40" i="4"/>
  <c r="W40" i="4"/>
  <c r="X40" i="4"/>
  <c r="Y40" i="4"/>
  <c r="Z40" i="4"/>
  <c r="AA40" i="4"/>
  <c r="AB40" i="4"/>
  <c r="AC40" i="4"/>
  <c r="AD40" i="4"/>
  <c r="AE40" i="4"/>
  <c r="AF40" i="4"/>
  <c r="AG40" i="4"/>
  <c r="AH40" i="4"/>
  <c r="AI40" i="4"/>
  <c r="AJ40" i="4"/>
  <c r="AK40" i="4"/>
  <c r="AL40" i="4"/>
  <c r="AM40" i="4"/>
  <c r="AN40" i="4"/>
  <c r="AO40" i="4"/>
  <c r="AP40" i="4"/>
  <c r="AQ40" i="4"/>
  <c r="AR40" i="4"/>
  <c r="AT40" i="4"/>
  <c r="AU40" i="4"/>
  <c r="N41" i="4"/>
  <c r="O41" i="4"/>
  <c r="P41" i="4"/>
  <c r="Q41" i="4"/>
  <c r="R41" i="4"/>
  <c r="S41" i="4"/>
  <c r="T41" i="4"/>
  <c r="U41" i="4"/>
  <c r="V41" i="4"/>
  <c r="W41" i="4"/>
  <c r="X41" i="4"/>
  <c r="Y41" i="4"/>
  <c r="Z41" i="4"/>
  <c r="AA41" i="4"/>
  <c r="AB41" i="4"/>
  <c r="AC41" i="4"/>
  <c r="AD41" i="4"/>
  <c r="AE41" i="4"/>
  <c r="AF41" i="4"/>
  <c r="AG41" i="4"/>
  <c r="AH41" i="4"/>
  <c r="AI41" i="4"/>
  <c r="AJ41" i="4"/>
  <c r="AK41" i="4"/>
  <c r="AL41" i="4"/>
  <c r="AM41" i="4"/>
  <c r="AN41" i="4"/>
  <c r="AO41" i="4"/>
  <c r="AP41" i="4"/>
  <c r="AQ41" i="4"/>
  <c r="AR41" i="4"/>
  <c r="AT41" i="4"/>
  <c r="AU41" i="4"/>
  <c r="N42" i="4"/>
  <c r="O42" i="4"/>
  <c r="P42" i="4"/>
  <c r="Q42" i="4"/>
  <c r="R42" i="4"/>
  <c r="S42" i="4"/>
  <c r="T42" i="4"/>
  <c r="U42" i="4"/>
  <c r="V42" i="4"/>
  <c r="W42" i="4"/>
  <c r="X42" i="4"/>
  <c r="Y42" i="4"/>
  <c r="Z42" i="4"/>
  <c r="AA42" i="4"/>
  <c r="AB42" i="4"/>
  <c r="AC42" i="4"/>
  <c r="AD42" i="4"/>
  <c r="AE42" i="4"/>
  <c r="AF42" i="4"/>
  <c r="AG42" i="4"/>
  <c r="AH42" i="4"/>
  <c r="AI42" i="4"/>
  <c r="AJ42" i="4"/>
  <c r="AK42" i="4"/>
  <c r="AL42" i="4"/>
  <c r="AM42" i="4"/>
  <c r="AN42" i="4"/>
  <c r="AO42" i="4"/>
  <c r="AP42" i="4"/>
  <c r="AQ42" i="4"/>
  <c r="AR42" i="4"/>
  <c r="AT42" i="4"/>
  <c r="AU42" i="4"/>
  <c r="N43" i="4"/>
  <c r="O43" i="4"/>
  <c r="P43" i="4"/>
  <c r="Q43" i="4"/>
  <c r="R43" i="4"/>
  <c r="S43" i="4"/>
  <c r="T43" i="4"/>
  <c r="U43" i="4"/>
  <c r="V43" i="4"/>
  <c r="W43" i="4"/>
  <c r="X43" i="4"/>
  <c r="Y43" i="4"/>
  <c r="Z43" i="4"/>
  <c r="AA43" i="4"/>
  <c r="AB43" i="4"/>
  <c r="AC43" i="4"/>
  <c r="AD43" i="4"/>
  <c r="AE43" i="4"/>
  <c r="AF43" i="4"/>
  <c r="AG43" i="4"/>
  <c r="AH43" i="4"/>
  <c r="AI43" i="4"/>
  <c r="AJ43" i="4"/>
  <c r="AK43" i="4"/>
  <c r="AL43" i="4"/>
  <c r="AM43" i="4"/>
  <c r="AN43" i="4"/>
  <c r="AO43" i="4"/>
  <c r="AP43" i="4"/>
  <c r="AQ43" i="4"/>
  <c r="AR43" i="4"/>
  <c r="AT43" i="4"/>
  <c r="AU43" i="4"/>
  <c r="N44" i="4"/>
  <c r="O44" i="4"/>
  <c r="P44" i="4"/>
  <c r="Q44" i="4"/>
  <c r="R44" i="4"/>
  <c r="S44" i="4"/>
  <c r="T44" i="4"/>
  <c r="U44" i="4"/>
  <c r="V44" i="4"/>
  <c r="W44" i="4"/>
  <c r="X44" i="4"/>
  <c r="Y44" i="4"/>
  <c r="Z44" i="4"/>
  <c r="AA44" i="4"/>
  <c r="AB44" i="4"/>
  <c r="AC44" i="4"/>
  <c r="AD44" i="4"/>
  <c r="AE44" i="4"/>
  <c r="AF44" i="4"/>
  <c r="AG44" i="4"/>
  <c r="AH44" i="4"/>
  <c r="AI44" i="4"/>
  <c r="AJ44" i="4"/>
  <c r="AK44" i="4"/>
  <c r="AL44" i="4"/>
  <c r="AM44" i="4"/>
  <c r="AN44" i="4"/>
  <c r="AO44" i="4"/>
  <c r="AP44" i="4"/>
  <c r="AQ44" i="4"/>
  <c r="AR44" i="4"/>
  <c r="AT44" i="4"/>
  <c r="AU44" i="4"/>
  <c r="N45" i="4"/>
  <c r="O45" i="4"/>
  <c r="P45" i="4"/>
  <c r="Q45" i="4"/>
  <c r="R45" i="4"/>
  <c r="S45" i="4"/>
  <c r="T45" i="4"/>
  <c r="U45" i="4"/>
  <c r="V45" i="4"/>
  <c r="W45" i="4"/>
  <c r="X45" i="4"/>
  <c r="Y45" i="4"/>
  <c r="Z45" i="4"/>
  <c r="AA45" i="4"/>
  <c r="AB45" i="4"/>
  <c r="AC45" i="4"/>
  <c r="AD45" i="4"/>
  <c r="AE45" i="4"/>
  <c r="AF45" i="4"/>
  <c r="AG45" i="4"/>
  <c r="AH45" i="4"/>
  <c r="AI45" i="4"/>
  <c r="AJ45" i="4"/>
  <c r="AK45" i="4"/>
  <c r="AL45" i="4"/>
  <c r="AM45" i="4"/>
  <c r="AN45" i="4"/>
  <c r="AO45" i="4"/>
  <c r="AP45" i="4"/>
  <c r="AQ45" i="4"/>
  <c r="AR45" i="4"/>
  <c r="AT45" i="4"/>
  <c r="AU45" i="4"/>
  <c r="N46" i="4"/>
  <c r="O46" i="4"/>
  <c r="P46" i="4"/>
  <c r="Q46" i="4"/>
  <c r="R46" i="4"/>
  <c r="S46" i="4"/>
  <c r="T46" i="4"/>
  <c r="U46" i="4"/>
  <c r="V46" i="4"/>
  <c r="W46" i="4"/>
  <c r="X46" i="4"/>
  <c r="Y46" i="4"/>
  <c r="Z46" i="4"/>
  <c r="AA46" i="4"/>
  <c r="AB46" i="4"/>
  <c r="AC46" i="4"/>
  <c r="AD46" i="4"/>
  <c r="AE46" i="4"/>
  <c r="AF46" i="4"/>
  <c r="AG46" i="4"/>
  <c r="AH46" i="4"/>
  <c r="AI46" i="4"/>
  <c r="AJ46" i="4"/>
  <c r="AK46" i="4"/>
  <c r="AL46" i="4"/>
  <c r="AM46" i="4"/>
  <c r="AN46" i="4"/>
  <c r="AO46" i="4"/>
  <c r="AP46" i="4"/>
  <c r="AQ46" i="4"/>
  <c r="AR46" i="4"/>
  <c r="AT46" i="4"/>
  <c r="AU46" i="4"/>
  <c r="N47" i="4"/>
  <c r="O47" i="4"/>
  <c r="P47" i="4"/>
  <c r="Q47" i="4"/>
  <c r="R47" i="4"/>
  <c r="S47" i="4"/>
  <c r="T47" i="4"/>
  <c r="U47" i="4"/>
  <c r="V47" i="4"/>
  <c r="W47" i="4"/>
  <c r="X47" i="4"/>
  <c r="Y47" i="4"/>
  <c r="Z47" i="4"/>
  <c r="AA47" i="4"/>
  <c r="AB47" i="4"/>
  <c r="AC47" i="4"/>
  <c r="AD47" i="4"/>
  <c r="AE47" i="4"/>
  <c r="AF47" i="4"/>
  <c r="AG47" i="4"/>
  <c r="AH47" i="4"/>
  <c r="AI47" i="4"/>
  <c r="AJ47" i="4"/>
  <c r="AK47" i="4"/>
  <c r="AL47" i="4"/>
  <c r="AM47" i="4"/>
  <c r="AN47" i="4"/>
  <c r="AO47" i="4"/>
  <c r="AP47" i="4"/>
  <c r="AQ47" i="4"/>
  <c r="AR47" i="4"/>
  <c r="AT47" i="4"/>
  <c r="AU47" i="4"/>
  <c r="N48" i="4"/>
  <c r="O48" i="4"/>
  <c r="P48" i="4"/>
  <c r="Q48" i="4"/>
  <c r="R48" i="4"/>
  <c r="S48" i="4"/>
  <c r="T48" i="4"/>
  <c r="U48" i="4"/>
  <c r="V48" i="4"/>
  <c r="W48" i="4"/>
  <c r="X48" i="4"/>
  <c r="Y48" i="4"/>
  <c r="Z48" i="4"/>
  <c r="AA48" i="4"/>
  <c r="AB48" i="4"/>
  <c r="AC48" i="4"/>
  <c r="AD48" i="4"/>
  <c r="AE48" i="4"/>
  <c r="AF48" i="4"/>
  <c r="AG48" i="4"/>
  <c r="AH48" i="4"/>
  <c r="AI48" i="4"/>
  <c r="AJ48" i="4"/>
  <c r="AK48" i="4"/>
  <c r="AL48" i="4"/>
  <c r="AM48" i="4"/>
  <c r="AN48" i="4"/>
  <c r="AO48" i="4"/>
  <c r="AP48" i="4"/>
  <c r="AQ48" i="4"/>
  <c r="AR48" i="4"/>
  <c r="AT48" i="4"/>
  <c r="AU48" i="4"/>
  <c r="N49" i="4"/>
  <c r="O49" i="4"/>
  <c r="P49" i="4"/>
  <c r="Q49" i="4"/>
  <c r="R49" i="4"/>
  <c r="S49" i="4"/>
  <c r="T49" i="4"/>
  <c r="U49" i="4"/>
  <c r="V49" i="4"/>
  <c r="W49" i="4"/>
  <c r="X49" i="4"/>
  <c r="Y49" i="4"/>
  <c r="Z49" i="4"/>
  <c r="AA49" i="4"/>
  <c r="AB49" i="4"/>
  <c r="AC49" i="4"/>
  <c r="AD49" i="4"/>
  <c r="AE49" i="4"/>
  <c r="AF49" i="4"/>
  <c r="AG49" i="4"/>
  <c r="AH49" i="4"/>
  <c r="AI49" i="4"/>
  <c r="AJ49" i="4"/>
  <c r="AK49" i="4"/>
  <c r="AL49" i="4"/>
  <c r="AM49" i="4"/>
  <c r="AN49" i="4"/>
  <c r="AO49" i="4"/>
  <c r="AP49" i="4"/>
  <c r="AQ49" i="4"/>
  <c r="AR49" i="4"/>
  <c r="AT49" i="4"/>
  <c r="AU49" i="4"/>
  <c r="N50" i="4"/>
  <c r="O50" i="4"/>
  <c r="P50" i="4"/>
  <c r="Q50" i="4"/>
  <c r="R50" i="4"/>
  <c r="S50" i="4"/>
  <c r="T50" i="4"/>
  <c r="U50" i="4"/>
  <c r="V50" i="4"/>
  <c r="W50" i="4"/>
  <c r="X50" i="4"/>
  <c r="Y50" i="4"/>
  <c r="Z50" i="4"/>
  <c r="AA50" i="4"/>
  <c r="AB50" i="4"/>
  <c r="AC50" i="4"/>
  <c r="AD50" i="4"/>
  <c r="AE50" i="4"/>
  <c r="AF50" i="4"/>
  <c r="AG50" i="4"/>
  <c r="AH50" i="4"/>
  <c r="AI50" i="4"/>
  <c r="AJ50" i="4"/>
  <c r="AK50" i="4"/>
  <c r="AL50" i="4"/>
  <c r="AM50" i="4"/>
  <c r="AN50" i="4"/>
  <c r="AO50" i="4"/>
  <c r="AP50" i="4"/>
  <c r="AQ50" i="4"/>
  <c r="AR50" i="4"/>
  <c r="AT50" i="4"/>
  <c r="AU50" i="4"/>
  <c r="N51" i="4"/>
  <c r="O51" i="4"/>
  <c r="P51" i="4"/>
  <c r="Q51" i="4"/>
  <c r="R51" i="4"/>
  <c r="S51" i="4"/>
  <c r="T51" i="4"/>
  <c r="U51" i="4"/>
  <c r="V51" i="4"/>
  <c r="W51" i="4"/>
  <c r="X51" i="4"/>
  <c r="Y51" i="4"/>
  <c r="Z51" i="4"/>
  <c r="AA51" i="4"/>
  <c r="AB51" i="4"/>
  <c r="AC51" i="4"/>
  <c r="AD51" i="4"/>
  <c r="AE51" i="4"/>
  <c r="AF51" i="4"/>
  <c r="AG51" i="4"/>
  <c r="AH51" i="4"/>
  <c r="AI51" i="4"/>
  <c r="AJ51" i="4"/>
  <c r="AK51" i="4"/>
  <c r="AL51" i="4"/>
  <c r="AM51" i="4"/>
  <c r="AN51" i="4"/>
  <c r="AO51" i="4"/>
  <c r="AP51" i="4"/>
  <c r="AQ51" i="4"/>
  <c r="AR51" i="4"/>
  <c r="AT51" i="4"/>
  <c r="AU51" i="4"/>
  <c r="N52" i="4"/>
  <c r="O52" i="4"/>
  <c r="P52" i="4"/>
  <c r="Q52" i="4"/>
  <c r="R52" i="4"/>
  <c r="S52" i="4"/>
  <c r="T52" i="4"/>
  <c r="U52" i="4"/>
  <c r="V52" i="4"/>
  <c r="W52" i="4"/>
  <c r="X52" i="4"/>
  <c r="Y52" i="4"/>
  <c r="Z52" i="4"/>
  <c r="AA52" i="4"/>
  <c r="AB52" i="4"/>
  <c r="AC52" i="4"/>
  <c r="AD52" i="4"/>
  <c r="AE52" i="4"/>
  <c r="AF52" i="4"/>
  <c r="AG52" i="4"/>
  <c r="AH52" i="4"/>
  <c r="AI52" i="4"/>
  <c r="AJ52" i="4"/>
  <c r="AK52" i="4"/>
  <c r="AL52" i="4"/>
  <c r="AM52" i="4"/>
  <c r="AN52" i="4"/>
  <c r="AO52" i="4"/>
  <c r="AP52" i="4"/>
  <c r="AQ52" i="4"/>
  <c r="AR52" i="4"/>
  <c r="AT52" i="4"/>
  <c r="AU52" i="4"/>
  <c r="N53" i="4"/>
  <c r="O53" i="4"/>
  <c r="P53" i="4"/>
  <c r="Q53" i="4"/>
  <c r="R53" i="4"/>
  <c r="S53" i="4"/>
  <c r="T53" i="4"/>
  <c r="U53" i="4"/>
  <c r="V53" i="4"/>
  <c r="W53" i="4"/>
  <c r="X53" i="4"/>
  <c r="Y53" i="4"/>
  <c r="Z53" i="4"/>
  <c r="AA53" i="4"/>
  <c r="AB53" i="4"/>
  <c r="AC53" i="4"/>
  <c r="AD53" i="4"/>
  <c r="AE53" i="4"/>
  <c r="AF53" i="4"/>
  <c r="AG53" i="4"/>
  <c r="AH53" i="4"/>
  <c r="AI53" i="4"/>
  <c r="AJ53" i="4"/>
  <c r="AK53" i="4"/>
  <c r="AL53" i="4"/>
  <c r="AM53" i="4"/>
  <c r="AN53" i="4"/>
  <c r="AO53" i="4"/>
  <c r="AP53" i="4"/>
  <c r="AQ53" i="4"/>
  <c r="AR53" i="4"/>
  <c r="AT53" i="4"/>
  <c r="AU53" i="4"/>
  <c r="N54" i="4"/>
  <c r="O54" i="4"/>
  <c r="P54" i="4"/>
  <c r="Q54" i="4"/>
  <c r="R54" i="4"/>
  <c r="S54" i="4"/>
  <c r="T54" i="4"/>
  <c r="U54" i="4"/>
  <c r="V54" i="4"/>
  <c r="W54" i="4"/>
  <c r="X54" i="4"/>
  <c r="Y54" i="4"/>
  <c r="Z54" i="4"/>
  <c r="AA54" i="4"/>
  <c r="AB54" i="4"/>
  <c r="AC54" i="4"/>
  <c r="AD54" i="4"/>
  <c r="AE54" i="4"/>
  <c r="AF54" i="4"/>
  <c r="AG54" i="4"/>
  <c r="AH54" i="4"/>
  <c r="AI54" i="4"/>
  <c r="AJ54" i="4"/>
  <c r="AK54" i="4"/>
  <c r="AL54" i="4"/>
  <c r="AM54" i="4"/>
  <c r="AN54" i="4"/>
  <c r="AO54" i="4"/>
  <c r="AP54" i="4"/>
  <c r="AQ54" i="4"/>
  <c r="AR54" i="4"/>
  <c r="AT54" i="4"/>
  <c r="AU54" i="4"/>
  <c r="N55" i="4"/>
  <c r="O55" i="4"/>
  <c r="P55" i="4"/>
  <c r="Q55" i="4"/>
  <c r="R55" i="4"/>
  <c r="S55" i="4"/>
  <c r="T55" i="4"/>
  <c r="U55" i="4"/>
  <c r="V55" i="4"/>
  <c r="W55" i="4"/>
  <c r="X55" i="4"/>
  <c r="Y55" i="4"/>
  <c r="Z55" i="4"/>
  <c r="AA55" i="4"/>
  <c r="AB55" i="4"/>
  <c r="AC55" i="4"/>
  <c r="AD55" i="4"/>
  <c r="AE55" i="4"/>
  <c r="AF55" i="4"/>
  <c r="AG55" i="4"/>
  <c r="AH55" i="4"/>
  <c r="AI55" i="4"/>
  <c r="AJ55" i="4"/>
  <c r="AK55" i="4"/>
  <c r="AL55" i="4"/>
  <c r="AM55" i="4"/>
  <c r="AN55" i="4"/>
  <c r="AO55" i="4"/>
  <c r="AP55" i="4"/>
  <c r="AQ55" i="4"/>
  <c r="AR55" i="4"/>
  <c r="AT55" i="4"/>
  <c r="AU55" i="4"/>
  <c r="N56" i="4"/>
  <c r="O56" i="4"/>
  <c r="P56" i="4"/>
  <c r="Q56" i="4"/>
  <c r="R56" i="4"/>
  <c r="S56" i="4"/>
  <c r="T56" i="4"/>
  <c r="U56" i="4"/>
  <c r="V56" i="4"/>
  <c r="W56" i="4"/>
  <c r="X56" i="4"/>
  <c r="Y56" i="4"/>
  <c r="Z56" i="4"/>
  <c r="AA56" i="4"/>
  <c r="AB56" i="4"/>
  <c r="AC56" i="4"/>
  <c r="AD56" i="4"/>
  <c r="AE56" i="4"/>
  <c r="AF56" i="4"/>
  <c r="AG56" i="4"/>
  <c r="AH56" i="4"/>
  <c r="AI56" i="4"/>
  <c r="AJ56" i="4"/>
  <c r="AK56" i="4"/>
  <c r="AL56" i="4"/>
  <c r="AM56" i="4"/>
  <c r="AN56" i="4"/>
  <c r="AO56" i="4"/>
  <c r="AP56" i="4"/>
  <c r="AQ56" i="4"/>
  <c r="AR56" i="4"/>
  <c r="AT56" i="4"/>
  <c r="AU56" i="4"/>
  <c r="N57" i="4"/>
  <c r="O57" i="4"/>
  <c r="P57" i="4"/>
  <c r="Q57" i="4"/>
  <c r="R57" i="4"/>
  <c r="S57" i="4"/>
  <c r="T57" i="4"/>
  <c r="U57" i="4"/>
  <c r="V57" i="4"/>
  <c r="W57" i="4"/>
  <c r="X57" i="4"/>
  <c r="Y57" i="4"/>
  <c r="Z57" i="4"/>
  <c r="AA57" i="4"/>
  <c r="AB57" i="4"/>
  <c r="AC57" i="4"/>
  <c r="AD57" i="4"/>
  <c r="AE57" i="4"/>
  <c r="AF57" i="4"/>
  <c r="AG57" i="4"/>
  <c r="AH57" i="4"/>
  <c r="AI57" i="4"/>
  <c r="AJ57" i="4"/>
  <c r="AK57" i="4"/>
  <c r="AL57" i="4"/>
  <c r="AM57" i="4"/>
  <c r="AN57" i="4"/>
  <c r="AO57" i="4"/>
  <c r="AP57" i="4"/>
  <c r="AQ57" i="4"/>
  <c r="AR57" i="4"/>
  <c r="AT57" i="4"/>
  <c r="AU57" i="4"/>
  <c r="N58" i="4"/>
  <c r="O58" i="4"/>
  <c r="P58" i="4"/>
  <c r="Q58" i="4"/>
  <c r="R58" i="4"/>
  <c r="S58" i="4"/>
  <c r="T58" i="4"/>
  <c r="U58" i="4"/>
  <c r="V58" i="4"/>
  <c r="W58" i="4"/>
  <c r="X58" i="4"/>
  <c r="Y58" i="4"/>
  <c r="Z58" i="4"/>
  <c r="AA58" i="4"/>
  <c r="AB58" i="4"/>
  <c r="AC58" i="4"/>
  <c r="AD58" i="4"/>
  <c r="AE58" i="4"/>
  <c r="AF58" i="4"/>
  <c r="AG58" i="4"/>
  <c r="AH58" i="4"/>
  <c r="AI58" i="4"/>
  <c r="AJ58" i="4"/>
  <c r="AK58" i="4"/>
  <c r="AL58" i="4"/>
  <c r="AM58" i="4"/>
  <c r="AN58" i="4"/>
  <c r="AO58" i="4"/>
  <c r="AP58" i="4"/>
  <c r="AQ58" i="4"/>
  <c r="AR58" i="4"/>
  <c r="AT58" i="4"/>
  <c r="AU58" i="4"/>
  <c r="N59" i="4"/>
  <c r="O59" i="4"/>
  <c r="P59" i="4"/>
  <c r="Q59" i="4"/>
  <c r="R59" i="4"/>
  <c r="S59" i="4"/>
  <c r="T59" i="4"/>
  <c r="U59" i="4"/>
  <c r="V59" i="4"/>
  <c r="W59" i="4"/>
  <c r="X59" i="4"/>
  <c r="Y59" i="4"/>
  <c r="Z59" i="4"/>
  <c r="AA59" i="4"/>
  <c r="AB59" i="4"/>
  <c r="AC59" i="4"/>
  <c r="AD59" i="4"/>
  <c r="AE59" i="4"/>
  <c r="AF59" i="4"/>
  <c r="AG59" i="4"/>
  <c r="AH59" i="4"/>
  <c r="AI59" i="4"/>
  <c r="AJ59" i="4"/>
  <c r="AK59" i="4"/>
  <c r="AL59" i="4"/>
  <c r="AM59" i="4"/>
  <c r="AN59" i="4"/>
  <c r="AO59" i="4"/>
  <c r="AP59" i="4"/>
  <c r="AQ59" i="4"/>
  <c r="AR59" i="4"/>
  <c r="AT59" i="4"/>
  <c r="AU59" i="4"/>
  <c r="N60" i="4"/>
  <c r="O60" i="4"/>
  <c r="P60" i="4"/>
  <c r="Q60" i="4"/>
  <c r="R60" i="4"/>
  <c r="S60" i="4"/>
  <c r="T60" i="4"/>
  <c r="U60" i="4"/>
  <c r="V60" i="4"/>
  <c r="W60" i="4"/>
  <c r="X60" i="4"/>
  <c r="Y60" i="4"/>
  <c r="Z60" i="4"/>
  <c r="AA60" i="4"/>
  <c r="AB60" i="4"/>
  <c r="AC60" i="4"/>
  <c r="AD60" i="4"/>
  <c r="AE60" i="4"/>
  <c r="AF60" i="4"/>
  <c r="AG60" i="4"/>
  <c r="AH60" i="4"/>
  <c r="AI60" i="4"/>
  <c r="AJ60" i="4"/>
  <c r="AK60" i="4"/>
  <c r="AL60" i="4"/>
  <c r="AM60" i="4"/>
  <c r="AN60" i="4"/>
  <c r="AO60" i="4"/>
  <c r="AP60" i="4"/>
  <c r="AQ60" i="4"/>
  <c r="AR60" i="4"/>
  <c r="AT60" i="4"/>
  <c r="AU60" i="4"/>
  <c r="N61" i="4"/>
  <c r="O61" i="4"/>
  <c r="P61" i="4"/>
  <c r="Q61" i="4"/>
  <c r="R61" i="4"/>
  <c r="S61" i="4"/>
  <c r="T61" i="4"/>
  <c r="U61" i="4"/>
  <c r="V61" i="4"/>
  <c r="W61" i="4"/>
  <c r="X61" i="4"/>
  <c r="Y61" i="4"/>
  <c r="Z61" i="4"/>
  <c r="AA61" i="4"/>
  <c r="AB61" i="4"/>
  <c r="AC61" i="4"/>
  <c r="AD61" i="4"/>
  <c r="AE61" i="4"/>
  <c r="AF61" i="4"/>
  <c r="AG61" i="4"/>
  <c r="AH61" i="4"/>
  <c r="AI61" i="4"/>
  <c r="AJ61" i="4"/>
  <c r="AK61" i="4"/>
  <c r="AL61" i="4"/>
  <c r="AM61" i="4"/>
  <c r="AN61" i="4"/>
  <c r="AO61" i="4"/>
  <c r="AP61" i="4"/>
  <c r="AQ61" i="4"/>
  <c r="AR61" i="4"/>
  <c r="AT61" i="4"/>
  <c r="AU61" i="4"/>
  <c r="N62" i="4"/>
  <c r="O62" i="4"/>
  <c r="P62" i="4"/>
  <c r="Q62" i="4"/>
  <c r="R62" i="4"/>
  <c r="S62" i="4"/>
  <c r="T62" i="4"/>
  <c r="U62" i="4"/>
  <c r="V62" i="4"/>
  <c r="W62" i="4"/>
  <c r="X62" i="4"/>
  <c r="Y62" i="4"/>
  <c r="Z62" i="4"/>
  <c r="AA62" i="4"/>
  <c r="AB62" i="4"/>
  <c r="AC62" i="4"/>
  <c r="AD62" i="4"/>
  <c r="AE62" i="4"/>
  <c r="AF62" i="4"/>
  <c r="AG62" i="4"/>
  <c r="AH62" i="4"/>
  <c r="AI62" i="4"/>
  <c r="AJ62" i="4"/>
  <c r="AK62" i="4"/>
  <c r="AL62" i="4"/>
  <c r="AM62" i="4"/>
  <c r="AN62" i="4"/>
  <c r="AO62" i="4"/>
  <c r="AP62" i="4"/>
  <c r="AQ62" i="4"/>
  <c r="AR62" i="4"/>
  <c r="AT62" i="4"/>
  <c r="AU62" i="4"/>
  <c r="N63" i="4"/>
  <c r="O63" i="4"/>
  <c r="P63" i="4"/>
  <c r="Q63" i="4"/>
  <c r="R63" i="4"/>
  <c r="S63" i="4"/>
  <c r="T63" i="4"/>
  <c r="U63" i="4"/>
  <c r="V63" i="4"/>
  <c r="W63" i="4"/>
  <c r="X63" i="4"/>
  <c r="Y63" i="4"/>
  <c r="Z63" i="4"/>
  <c r="AA63" i="4"/>
  <c r="AB63" i="4"/>
  <c r="AC63" i="4"/>
  <c r="AD63" i="4"/>
  <c r="AE63" i="4"/>
  <c r="AF63" i="4"/>
  <c r="AG63" i="4"/>
  <c r="AH63" i="4"/>
  <c r="AI63" i="4"/>
  <c r="AJ63" i="4"/>
  <c r="AK63" i="4"/>
  <c r="AL63" i="4"/>
  <c r="AM63" i="4"/>
  <c r="AN63" i="4"/>
  <c r="AO63" i="4"/>
  <c r="AP63" i="4"/>
  <c r="AQ63" i="4"/>
  <c r="AR63" i="4"/>
  <c r="AT63" i="4"/>
  <c r="AU63" i="4"/>
  <c r="N64" i="4"/>
  <c r="O64" i="4"/>
  <c r="P64" i="4"/>
  <c r="Q64" i="4"/>
  <c r="R64" i="4"/>
  <c r="S64" i="4"/>
  <c r="T64" i="4"/>
  <c r="U64" i="4"/>
  <c r="V64" i="4"/>
  <c r="W64" i="4"/>
  <c r="X64" i="4"/>
  <c r="Y64" i="4"/>
  <c r="Z64" i="4"/>
  <c r="AA64" i="4"/>
  <c r="AB64" i="4"/>
  <c r="AC64" i="4"/>
  <c r="AD64" i="4"/>
  <c r="AE64" i="4"/>
  <c r="AF64" i="4"/>
  <c r="AG64" i="4"/>
  <c r="AH64" i="4"/>
  <c r="AI64" i="4"/>
  <c r="AJ64" i="4"/>
  <c r="AK64" i="4"/>
  <c r="AL64" i="4"/>
  <c r="AM64" i="4"/>
  <c r="AN64" i="4"/>
  <c r="AO64" i="4"/>
  <c r="AP64" i="4"/>
  <c r="AQ64" i="4"/>
  <c r="AR64" i="4"/>
  <c r="AT64" i="4"/>
  <c r="AU64" i="4"/>
  <c r="N65" i="4"/>
  <c r="O65" i="4"/>
  <c r="P65" i="4"/>
  <c r="Q65" i="4"/>
  <c r="R65" i="4"/>
  <c r="S65" i="4"/>
  <c r="T65" i="4"/>
  <c r="U65" i="4"/>
  <c r="V65" i="4"/>
  <c r="W65" i="4"/>
  <c r="X65" i="4"/>
  <c r="Y65" i="4"/>
  <c r="Z65" i="4"/>
  <c r="AA65" i="4"/>
  <c r="AB65" i="4"/>
  <c r="AC65" i="4"/>
  <c r="AD65" i="4"/>
  <c r="AE65" i="4"/>
  <c r="AF65" i="4"/>
  <c r="AG65" i="4"/>
  <c r="AH65" i="4"/>
  <c r="AI65" i="4"/>
  <c r="AJ65" i="4"/>
  <c r="AK65" i="4"/>
  <c r="AL65" i="4"/>
  <c r="AM65" i="4"/>
  <c r="AN65" i="4"/>
  <c r="AO65" i="4"/>
  <c r="AP65" i="4"/>
  <c r="AQ65" i="4"/>
  <c r="AR65" i="4"/>
  <c r="AT65" i="4"/>
  <c r="AU65" i="4"/>
  <c r="N66" i="4"/>
  <c r="O66" i="4"/>
  <c r="P66" i="4"/>
  <c r="Q66" i="4"/>
  <c r="R66" i="4"/>
  <c r="S66" i="4"/>
  <c r="T66" i="4"/>
  <c r="U66" i="4"/>
  <c r="V66" i="4"/>
  <c r="W66" i="4"/>
  <c r="X66" i="4"/>
  <c r="Y66" i="4"/>
  <c r="Z66" i="4"/>
  <c r="AA66" i="4"/>
  <c r="AB66" i="4"/>
  <c r="AC66" i="4"/>
  <c r="AD66" i="4"/>
  <c r="AE66" i="4"/>
  <c r="AF66" i="4"/>
  <c r="AG66" i="4"/>
  <c r="AH66" i="4"/>
  <c r="AI66" i="4"/>
  <c r="AJ66" i="4"/>
  <c r="AK66" i="4"/>
  <c r="AL66" i="4"/>
  <c r="AM66" i="4"/>
  <c r="AN66" i="4"/>
  <c r="AO66" i="4"/>
  <c r="AP66" i="4"/>
  <c r="AQ66" i="4"/>
  <c r="AR66" i="4"/>
  <c r="AT66" i="4"/>
  <c r="AU66" i="4"/>
  <c r="N67" i="4"/>
  <c r="O67" i="4"/>
  <c r="P67" i="4"/>
  <c r="Q67" i="4"/>
  <c r="R67" i="4"/>
  <c r="S67" i="4"/>
  <c r="T67" i="4"/>
  <c r="U67" i="4"/>
  <c r="V67" i="4"/>
  <c r="W67" i="4"/>
  <c r="X67" i="4"/>
  <c r="Y67" i="4"/>
  <c r="Z67" i="4"/>
  <c r="AA67" i="4"/>
  <c r="AB67" i="4"/>
  <c r="AC67" i="4"/>
  <c r="AD67" i="4"/>
  <c r="AE67" i="4"/>
  <c r="AF67" i="4"/>
  <c r="AG67" i="4"/>
  <c r="AH67" i="4"/>
  <c r="AI67" i="4"/>
  <c r="AJ67" i="4"/>
  <c r="AK67" i="4"/>
  <c r="AL67" i="4"/>
  <c r="AM67" i="4"/>
  <c r="AN67" i="4"/>
  <c r="AO67" i="4"/>
  <c r="AP67" i="4"/>
  <c r="AQ67" i="4"/>
  <c r="AR67" i="4"/>
  <c r="AT67" i="4"/>
  <c r="AU67" i="4"/>
  <c r="N68" i="4"/>
  <c r="O68" i="4"/>
  <c r="P68" i="4"/>
  <c r="Q68" i="4"/>
  <c r="R68" i="4"/>
  <c r="S68" i="4"/>
  <c r="T68" i="4"/>
  <c r="U68" i="4"/>
  <c r="V68" i="4"/>
  <c r="W68" i="4"/>
  <c r="X68" i="4"/>
  <c r="Y68" i="4"/>
  <c r="Z68" i="4"/>
  <c r="AA68" i="4"/>
  <c r="AB68" i="4"/>
  <c r="AC68" i="4"/>
  <c r="AD68" i="4"/>
  <c r="AE68" i="4"/>
  <c r="AF68" i="4"/>
  <c r="AG68" i="4"/>
  <c r="AH68" i="4"/>
  <c r="AI68" i="4"/>
  <c r="AJ68" i="4"/>
  <c r="AK68" i="4"/>
  <c r="AL68" i="4"/>
  <c r="AM68" i="4"/>
  <c r="AN68" i="4"/>
  <c r="AO68" i="4"/>
  <c r="AP68" i="4"/>
  <c r="AQ68" i="4"/>
  <c r="AR68" i="4"/>
  <c r="AT68" i="4"/>
  <c r="AU68" i="4"/>
  <c r="N69" i="4"/>
  <c r="O69" i="4"/>
  <c r="P69" i="4"/>
  <c r="Q69" i="4"/>
  <c r="R69" i="4"/>
  <c r="S69" i="4"/>
  <c r="T69" i="4"/>
  <c r="U69" i="4"/>
  <c r="V69" i="4"/>
  <c r="W69" i="4"/>
  <c r="X69" i="4"/>
  <c r="Y69" i="4"/>
  <c r="Z69" i="4"/>
  <c r="AA69" i="4"/>
  <c r="AB69" i="4"/>
  <c r="AC69" i="4"/>
  <c r="AD69" i="4"/>
  <c r="AE69" i="4"/>
  <c r="AF69" i="4"/>
  <c r="AG69" i="4"/>
  <c r="AH69" i="4"/>
  <c r="AI69" i="4"/>
  <c r="AJ69" i="4"/>
  <c r="AK69" i="4"/>
  <c r="AL69" i="4"/>
  <c r="AM69" i="4"/>
  <c r="AN69" i="4"/>
  <c r="AO69" i="4"/>
  <c r="AP69" i="4"/>
  <c r="AQ69" i="4"/>
  <c r="AR69" i="4"/>
  <c r="AT69" i="4"/>
  <c r="AU69" i="4"/>
  <c r="N70" i="4"/>
  <c r="O70" i="4"/>
  <c r="P70" i="4"/>
  <c r="Q70" i="4"/>
  <c r="R70" i="4"/>
  <c r="S70" i="4"/>
  <c r="T70" i="4"/>
  <c r="U70" i="4"/>
  <c r="V70" i="4"/>
  <c r="W70" i="4"/>
  <c r="X70" i="4"/>
  <c r="Y70" i="4"/>
  <c r="Z70" i="4"/>
  <c r="AA70" i="4"/>
  <c r="AB70" i="4"/>
  <c r="AC70" i="4"/>
  <c r="AD70" i="4"/>
  <c r="AE70" i="4"/>
  <c r="AF70" i="4"/>
  <c r="AG70" i="4"/>
  <c r="AH70" i="4"/>
  <c r="AI70" i="4"/>
  <c r="AJ70" i="4"/>
  <c r="AK70" i="4"/>
  <c r="AL70" i="4"/>
  <c r="AM70" i="4"/>
  <c r="AN70" i="4"/>
  <c r="AO70" i="4"/>
  <c r="AP70" i="4"/>
  <c r="AQ70" i="4"/>
  <c r="AR70" i="4"/>
  <c r="AT70" i="4"/>
  <c r="AU70" i="4"/>
  <c r="N71" i="4"/>
  <c r="O71" i="4"/>
  <c r="P71" i="4"/>
  <c r="Q71" i="4"/>
  <c r="R71" i="4"/>
  <c r="S71" i="4"/>
  <c r="T71" i="4"/>
  <c r="U71" i="4"/>
  <c r="V71" i="4"/>
  <c r="W71" i="4"/>
  <c r="X71" i="4"/>
  <c r="Y71" i="4"/>
  <c r="Z71" i="4"/>
  <c r="AA71" i="4"/>
  <c r="AB71" i="4"/>
  <c r="AC71" i="4"/>
  <c r="AD71" i="4"/>
  <c r="AE71" i="4"/>
  <c r="AF71" i="4"/>
  <c r="AG71" i="4"/>
  <c r="AH71" i="4"/>
  <c r="AI71" i="4"/>
  <c r="AJ71" i="4"/>
  <c r="AK71" i="4"/>
  <c r="AL71" i="4"/>
  <c r="AM71" i="4"/>
  <c r="AN71" i="4"/>
  <c r="AO71" i="4"/>
  <c r="AP71" i="4"/>
  <c r="AQ71" i="4"/>
  <c r="AR71" i="4"/>
  <c r="AT71" i="4"/>
  <c r="AU71" i="4"/>
  <c r="N72" i="4"/>
  <c r="O72" i="4"/>
  <c r="P72" i="4"/>
  <c r="Q72" i="4"/>
  <c r="R72" i="4"/>
  <c r="S72" i="4"/>
  <c r="T72" i="4"/>
  <c r="U72" i="4"/>
  <c r="V72" i="4"/>
  <c r="W72" i="4"/>
  <c r="X72" i="4"/>
  <c r="Y72" i="4"/>
  <c r="Z72" i="4"/>
  <c r="AA72" i="4"/>
  <c r="AB72" i="4"/>
  <c r="AC72" i="4"/>
  <c r="AD72" i="4"/>
  <c r="AE72" i="4"/>
  <c r="AF72" i="4"/>
  <c r="AG72" i="4"/>
  <c r="AH72" i="4"/>
  <c r="AI72" i="4"/>
  <c r="AJ72" i="4"/>
  <c r="AK72" i="4"/>
  <c r="AL72" i="4"/>
  <c r="AM72" i="4"/>
  <c r="AN72" i="4"/>
  <c r="AO72" i="4"/>
  <c r="AP72" i="4"/>
  <c r="AQ72" i="4"/>
  <c r="AR72" i="4"/>
  <c r="AT72" i="4"/>
  <c r="AU72" i="4"/>
  <c r="N73" i="4"/>
  <c r="O73" i="4"/>
  <c r="P73" i="4"/>
  <c r="Q73" i="4"/>
  <c r="R73" i="4"/>
  <c r="S73" i="4"/>
  <c r="T73" i="4"/>
  <c r="U73" i="4"/>
  <c r="V73" i="4"/>
  <c r="W73" i="4"/>
  <c r="X73" i="4"/>
  <c r="Y73" i="4"/>
  <c r="Z73" i="4"/>
  <c r="AA73" i="4"/>
  <c r="AB73" i="4"/>
  <c r="AC73" i="4"/>
  <c r="AD73" i="4"/>
  <c r="AE73" i="4"/>
  <c r="AF73" i="4"/>
  <c r="AG73" i="4"/>
  <c r="AH73" i="4"/>
  <c r="AI73" i="4"/>
  <c r="AJ73" i="4"/>
  <c r="AK73" i="4"/>
  <c r="AL73" i="4"/>
  <c r="AM73" i="4"/>
  <c r="AN73" i="4"/>
  <c r="AO73" i="4"/>
  <c r="AP73" i="4"/>
  <c r="AQ73" i="4"/>
  <c r="AR73" i="4"/>
  <c r="AT73" i="4"/>
  <c r="AU73" i="4"/>
  <c r="N74" i="4"/>
  <c r="O74" i="4"/>
  <c r="P74" i="4"/>
  <c r="Q74" i="4"/>
  <c r="R74" i="4"/>
  <c r="S74" i="4"/>
  <c r="T74" i="4"/>
  <c r="U74" i="4"/>
  <c r="V74" i="4"/>
  <c r="W74" i="4"/>
  <c r="X74" i="4"/>
  <c r="Y74" i="4"/>
  <c r="Z74" i="4"/>
  <c r="AA74" i="4"/>
  <c r="AB74" i="4"/>
  <c r="AC74" i="4"/>
  <c r="AD74" i="4"/>
  <c r="AE74" i="4"/>
  <c r="AF74" i="4"/>
  <c r="AG74" i="4"/>
  <c r="AH74" i="4"/>
  <c r="AI74" i="4"/>
  <c r="AJ74" i="4"/>
  <c r="AK74" i="4"/>
  <c r="AL74" i="4"/>
  <c r="AM74" i="4"/>
  <c r="AN74" i="4"/>
  <c r="AO74" i="4"/>
  <c r="AP74" i="4"/>
  <c r="AQ74" i="4"/>
  <c r="AR74" i="4"/>
  <c r="AT74" i="4"/>
  <c r="AU74" i="4"/>
  <c r="N75" i="4"/>
  <c r="O75" i="4"/>
  <c r="P75" i="4"/>
  <c r="Q75" i="4"/>
  <c r="R75" i="4"/>
  <c r="S75" i="4"/>
  <c r="T75" i="4"/>
  <c r="U75" i="4"/>
  <c r="V75" i="4"/>
  <c r="W75" i="4"/>
  <c r="X75" i="4"/>
  <c r="Y75" i="4"/>
  <c r="Z75" i="4"/>
  <c r="AA75" i="4"/>
  <c r="AB75" i="4"/>
  <c r="AC75" i="4"/>
  <c r="AD75" i="4"/>
  <c r="AE75" i="4"/>
  <c r="AF75" i="4"/>
  <c r="AG75" i="4"/>
  <c r="AH75" i="4"/>
  <c r="AI75" i="4"/>
  <c r="AJ75" i="4"/>
  <c r="AK75" i="4"/>
  <c r="AL75" i="4"/>
  <c r="AM75" i="4"/>
  <c r="AN75" i="4"/>
  <c r="AO75" i="4"/>
  <c r="AP75" i="4"/>
  <c r="AQ75" i="4"/>
  <c r="AR75" i="4"/>
  <c r="AT75" i="4"/>
  <c r="AU75" i="4"/>
  <c r="N76" i="4"/>
  <c r="O76" i="4"/>
  <c r="P76" i="4"/>
  <c r="Q76" i="4"/>
  <c r="R76" i="4"/>
  <c r="S76" i="4"/>
  <c r="T76" i="4"/>
  <c r="U76" i="4"/>
  <c r="V76" i="4"/>
  <c r="W76" i="4"/>
  <c r="X76" i="4"/>
  <c r="Y76" i="4"/>
  <c r="Z76" i="4"/>
  <c r="AA76" i="4"/>
  <c r="AB76" i="4"/>
  <c r="AC76" i="4"/>
  <c r="AD76" i="4"/>
  <c r="AE76" i="4"/>
  <c r="AF76" i="4"/>
  <c r="AG76" i="4"/>
  <c r="AH76" i="4"/>
  <c r="AI76" i="4"/>
  <c r="AJ76" i="4"/>
  <c r="AK76" i="4"/>
  <c r="AL76" i="4"/>
  <c r="AM76" i="4"/>
  <c r="AN76" i="4"/>
  <c r="AO76" i="4"/>
  <c r="AP76" i="4"/>
  <c r="AQ76" i="4"/>
  <c r="AR76" i="4"/>
  <c r="AT76" i="4"/>
  <c r="AU76" i="4"/>
  <c r="N77" i="4"/>
  <c r="O77" i="4"/>
  <c r="P77" i="4"/>
  <c r="Q77" i="4"/>
  <c r="R77" i="4"/>
  <c r="S77" i="4"/>
  <c r="T77" i="4"/>
  <c r="U77" i="4"/>
  <c r="V77" i="4"/>
  <c r="W77" i="4"/>
  <c r="X77" i="4"/>
  <c r="Y77" i="4"/>
  <c r="Z77" i="4"/>
  <c r="AA77" i="4"/>
  <c r="AB77" i="4"/>
  <c r="AC77" i="4"/>
  <c r="AD77" i="4"/>
  <c r="AE77" i="4"/>
  <c r="AF77" i="4"/>
  <c r="AG77" i="4"/>
  <c r="AH77" i="4"/>
  <c r="AI77" i="4"/>
  <c r="AJ77" i="4"/>
  <c r="AK77" i="4"/>
  <c r="AL77" i="4"/>
  <c r="AM77" i="4"/>
  <c r="AN77" i="4"/>
  <c r="AO77" i="4"/>
  <c r="AP77" i="4"/>
  <c r="AQ77" i="4"/>
  <c r="AR77" i="4"/>
  <c r="AT77" i="4"/>
  <c r="AU77" i="4"/>
  <c r="N78" i="4"/>
  <c r="O78" i="4"/>
  <c r="P78" i="4"/>
  <c r="Q78" i="4"/>
  <c r="R78" i="4"/>
  <c r="S78" i="4"/>
  <c r="T78" i="4"/>
  <c r="U78" i="4"/>
  <c r="V78" i="4"/>
  <c r="W78" i="4"/>
  <c r="X78" i="4"/>
  <c r="Y78" i="4"/>
  <c r="Z78" i="4"/>
  <c r="AA78" i="4"/>
  <c r="AB78" i="4"/>
  <c r="AC78" i="4"/>
  <c r="AD78" i="4"/>
  <c r="AE78" i="4"/>
  <c r="AF78" i="4"/>
  <c r="AG78" i="4"/>
  <c r="AH78" i="4"/>
  <c r="AI78" i="4"/>
  <c r="AJ78" i="4"/>
  <c r="AK78" i="4"/>
  <c r="AL78" i="4"/>
  <c r="AM78" i="4"/>
  <c r="AN78" i="4"/>
  <c r="AO78" i="4"/>
  <c r="AP78" i="4"/>
  <c r="AQ78" i="4"/>
  <c r="AR78" i="4"/>
  <c r="AT78" i="4"/>
  <c r="AU78" i="4"/>
  <c r="N79" i="4"/>
  <c r="O79" i="4"/>
  <c r="P79" i="4"/>
  <c r="Q79" i="4"/>
  <c r="R79" i="4"/>
  <c r="S79" i="4"/>
  <c r="T79" i="4"/>
  <c r="U79" i="4"/>
  <c r="V79" i="4"/>
  <c r="W79" i="4"/>
  <c r="X79" i="4"/>
  <c r="Y79" i="4"/>
  <c r="Z79" i="4"/>
  <c r="AA79" i="4"/>
  <c r="AB79" i="4"/>
  <c r="AC79" i="4"/>
  <c r="AD79" i="4"/>
  <c r="AE79" i="4"/>
  <c r="AF79" i="4"/>
  <c r="AG79" i="4"/>
  <c r="AH79" i="4"/>
  <c r="AI79" i="4"/>
  <c r="AJ79" i="4"/>
  <c r="AK79" i="4"/>
  <c r="AL79" i="4"/>
  <c r="AM79" i="4"/>
  <c r="AN79" i="4"/>
  <c r="AO79" i="4"/>
  <c r="AP79" i="4"/>
  <c r="AQ79" i="4"/>
  <c r="AR79" i="4"/>
  <c r="AT79" i="4"/>
  <c r="AU79" i="4"/>
  <c r="N80" i="4"/>
  <c r="O80" i="4"/>
  <c r="P80" i="4"/>
  <c r="Q80" i="4"/>
  <c r="R80" i="4"/>
  <c r="S80" i="4"/>
  <c r="T80" i="4"/>
  <c r="U80" i="4"/>
  <c r="V80" i="4"/>
  <c r="W80" i="4"/>
  <c r="X80" i="4"/>
  <c r="Y80" i="4"/>
  <c r="Z80" i="4"/>
  <c r="AA80" i="4"/>
  <c r="AB80" i="4"/>
  <c r="AC80" i="4"/>
  <c r="AD80" i="4"/>
  <c r="AE80" i="4"/>
  <c r="AF80" i="4"/>
  <c r="AG80" i="4"/>
  <c r="AH80" i="4"/>
  <c r="AI80" i="4"/>
  <c r="AJ80" i="4"/>
  <c r="AK80" i="4"/>
  <c r="AL80" i="4"/>
  <c r="AM80" i="4"/>
  <c r="AN80" i="4"/>
  <c r="AO80" i="4"/>
  <c r="AP80" i="4"/>
  <c r="AQ80" i="4"/>
  <c r="AR80" i="4"/>
  <c r="AT80" i="4"/>
  <c r="AU80" i="4"/>
  <c r="N81" i="4"/>
  <c r="O81" i="4"/>
  <c r="P81" i="4"/>
  <c r="Q81" i="4"/>
  <c r="R81" i="4"/>
  <c r="S81" i="4"/>
  <c r="T81" i="4"/>
  <c r="U81" i="4"/>
  <c r="V81" i="4"/>
  <c r="W81" i="4"/>
  <c r="X81" i="4"/>
  <c r="Y81" i="4"/>
  <c r="Z81" i="4"/>
  <c r="AA81" i="4"/>
  <c r="AB81" i="4"/>
  <c r="AC81" i="4"/>
  <c r="AD81" i="4"/>
  <c r="AE81" i="4"/>
  <c r="AF81" i="4"/>
  <c r="AG81" i="4"/>
  <c r="AH81" i="4"/>
  <c r="AI81" i="4"/>
  <c r="AJ81" i="4"/>
  <c r="AK81" i="4"/>
  <c r="AL81" i="4"/>
  <c r="AM81" i="4"/>
  <c r="AN81" i="4"/>
  <c r="AO81" i="4"/>
  <c r="AP81" i="4"/>
  <c r="AQ81" i="4"/>
  <c r="AR81" i="4"/>
  <c r="AT81" i="4"/>
  <c r="AU81" i="4"/>
  <c r="N82" i="4"/>
  <c r="O82" i="4"/>
  <c r="P82" i="4"/>
  <c r="Q82" i="4"/>
  <c r="R82" i="4"/>
  <c r="S82" i="4"/>
  <c r="T82" i="4"/>
  <c r="U82" i="4"/>
  <c r="V82" i="4"/>
  <c r="W82" i="4"/>
  <c r="X82" i="4"/>
  <c r="Y82" i="4"/>
  <c r="Z82" i="4"/>
  <c r="AA82" i="4"/>
  <c r="AB82" i="4"/>
  <c r="AC82" i="4"/>
  <c r="AD82" i="4"/>
  <c r="AE82" i="4"/>
  <c r="AF82" i="4"/>
  <c r="AG82" i="4"/>
  <c r="AH82" i="4"/>
  <c r="AI82" i="4"/>
  <c r="AJ82" i="4"/>
  <c r="AK82" i="4"/>
  <c r="AL82" i="4"/>
  <c r="AM82" i="4"/>
  <c r="AN82" i="4"/>
  <c r="AO82" i="4"/>
  <c r="AP82" i="4"/>
  <c r="AQ82" i="4"/>
  <c r="AR82" i="4"/>
  <c r="AT82" i="4"/>
  <c r="AU82" i="4"/>
  <c r="N83" i="4"/>
  <c r="O83" i="4"/>
  <c r="P83" i="4"/>
  <c r="Q83" i="4"/>
  <c r="R83" i="4"/>
  <c r="S83" i="4"/>
  <c r="T83" i="4"/>
  <c r="U83" i="4"/>
  <c r="V83" i="4"/>
  <c r="W83" i="4"/>
  <c r="X83" i="4"/>
  <c r="Y83" i="4"/>
  <c r="Z83" i="4"/>
  <c r="AA83" i="4"/>
  <c r="AB83" i="4"/>
  <c r="AC83" i="4"/>
  <c r="AD83" i="4"/>
  <c r="AE83" i="4"/>
  <c r="AF83" i="4"/>
  <c r="AG83" i="4"/>
  <c r="AH83" i="4"/>
  <c r="AI83" i="4"/>
  <c r="AJ83" i="4"/>
  <c r="AK83" i="4"/>
  <c r="AL83" i="4"/>
  <c r="AM83" i="4"/>
  <c r="AN83" i="4"/>
  <c r="AO83" i="4"/>
  <c r="AP83" i="4"/>
  <c r="AQ83" i="4"/>
  <c r="AR83" i="4"/>
  <c r="AT83" i="4"/>
  <c r="AU83" i="4"/>
  <c r="N84" i="4"/>
  <c r="O84" i="4"/>
  <c r="P84" i="4"/>
  <c r="Q84" i="4"/>
  <c r="R84" i="4"/>
  <c r="S84" i="4"/>
  <c r="T84" i="4"/>
  <c r="U84" i="4"/>
  <c r="V84" i="4"/>
  <c r="W84" i="4"/>
  <c r="X84" i="4"/>
  <c r="Y84" i="4"/>
  <c r="Z84" i="4"/>
  <c r="AA84" i="4"/>
  <c r="AB84" i="4"/>
  <c r="AC84" i="4"/>
  <c r="AD84" i="4"/>
  <c r="AE84" i="4"/>
  <c r="AF84" i="4"/>
  <c r="AG84" i="4"/>
  <c r="AH84" i="4"/>
  <c r="AI84" i="4"/>
  <c r="AJ84" i="4"/>
  <c r="AK84" i="4"/>
  <c r="AL84" i="4"/>
  <c r="AM84" i="4"/>
  <c r="AN84" i="4"/>
  <c r="AO84" i="4"/>
  <c r="AP84" i="4"/>
  <c r="AQ84" i="4"/>
  <c r="AR84" i="4"/>
  <c r="AT84" i="4"/>
  <c r="AU84" i="4"/>
  <c r="N85" i="4"/>
  <c r="O85" i="4"/>
  <c r="P85" i="4"/>
  <c r="Q85" i="4"/>
  <c r="R85" i="4"/>
  <c r="S85" i="4"/>
  <c r="T85" i="4"/>
  <c r="U85" i="4"/>
  <c r="V85" i="4"/>
  <c r="W85" i="4"/>
  <c r="X85" i="4"/>
  <c r="Y85" i="4"/>
  <c r="Z85" i="4"/>
  <c r="AA85" i="4"/>
  <c r="AB85" i="4"/>
  <c r="AC85" i="4"/>
  <c r="AD85" i="4"/>
  <c r="AE85" i="4"/>
  <c r="AF85" i="4"/>
  <c r="AG85" i="4"/>
  <c r="AH85" i="4"/>
  <c r="AI85" i="4"/>
  <c r="AJ85" i="4"/>
  <c r="AK85" i="4"/>
  <c r="AL85" i="4"/>
  <c r="AM85" i="4"/>
  <c r="AN85" i="4"/>
  <c r="AO85" i="4"/>
  <c r="AP85" i="4"/>
  <c r="AQ85" i="4"/>
  <c r="AR85" i="4"/>
  <c r="AT85" i="4"/>
  <c r="AU85" i="4"/>
  <c r="N86" i="4"/>
  <c r="O86" i="4"/>
  <c r="P86" i="4"/>
  <c r="Q86" i="4"/>
  <c r="R86" i="4"/>
  <c r="S86" i="4"/>
  <c r="T86" i="4"/>
  <c r="U86" i="4"/>
  <c r="V86" i="4"/>
  <c r="W86" i="4"/>
  <c r="X86" i="4"/>
  <c r="Y86" i="4"/>
  <c r="Z86" i="4"/>
  <c r="AA86" i="4"/>
  <c r="AB86" i="4"/>
  <c r="AC86" i="4"/>
  <c r="AD86" i="4"/>
  <c r="AE86" i="4"/>
  <c r="AF86" i="4"/>
  <c r="AG86" i="4"/>
  <c r="AH86" i="4"/>
  <c r="AI86" i="4"/>
  <c r="AJ86" i="4"/>
  <c r="AK86" i="4"/>
  <c r="AL86" i="4"/>
  <c r="AM86" i="4"/>
  <c r="AN86" i="4"/>
  <c r="AO86" i="4"/>
  <c r="AP86" i="4"/>
  <c r="AQ86" i="4"/>
  <c r="AR86" i="4"/>
  <c r="AT86" i="4"/>
  <c r="AU86" i="4"/>
  <c r="N87" i="4"/>
  <c r="O87" i="4"/>
  <c r="P87" i="4"/>
  <c r="Q87" i="4"/>
  <c r="R87" i="4"/>
  <c r="S87" i="4"/>
  <c r="T87" i="4"/>
  <c r="U87" i="4"/>
  <c r="V87" i="4"/>
  <c r="W87" i="4"/>
  <c r="X87" i="4"/>
  <c r="Y87" i="4"/>
  <c r="Z87" i="4"/>
  <c r="AA87" i="4"/>
  <c r="AB87" i="4"/>
  <c r="AC87" i="4"/>
  <c r="AD87" i="4"/>
  <c r="AE87" i="4"/>
  <c r="AF87" i="4"/>
  <c r="AG87" i="4"/>
  <c r="AH87" i="4"/>
  <c r="AI87" i="4"/>
  <c r="AJ87" i="4"/>
  <c r="AK87" i="4"/>
  <c r="AL87" i="4"/>
  <c r="AM87" i="4"/>
  <c r="AN87" i="4"/>
  <c r="AO87" i="4"/>
  <c r="AP87" i="4"/>
  <c r="AQ87" i="4"/>
  <c r="AR87" i="4"/>
  <c r="AT87" i="4"/>
  <c r="AU87" i="4"/>
  <c r="N88" i="4"/>
  <c r="O88" i="4"/>
  <c r="P88" i="4"/>
  <c r="Q88" i="4"/>
  <c r="R88" i="4"/>
  <c r="S88" i="4"/>
  <c r="T88" i="4"/>
  <c r="U88" i="4"/>
  <c r="V88" i="4"/>
  <c r="W88" i="4"/>
  <c r="X88" i="4"/>
  <c r="Y88" i="4"/>
  <c r="Z88" i="4"/>
  <c r="AA88" i="4"/>
  <c r="AB88" i="4"/>
  <c r="AC88" i="4"/>
  <c r="AD88" i="4"/>
  <c r="AE88" i="4"/>
  <c r="AF88" i="4"/>
  <c r="AG88" i="4"/>
  <c r="AH88" i="4"/>
  <c r="AI88" i="4"/>
  <c r="AJ88" i="4"/>
  <c r="AK88" i="4"/>
  <c r="AL88" i="4"/>
  <c r="AM88" i="4"/>
  <c r="AN88" i="4"/>
  <c r="AO88" i="4"/>
  <c r="AP88" i="4"/>
  <c r="AQ88" i="4"/>
  <c r="AR88" i="4"/>
  <c r="AT88" i="4"/>
  <c r="AU88" i="4"/>
  <c r="N89" i="4"/>
  <c r="O89" i="4"/>
  <c r="P89" i="4"/>
  <c r="Q89" i="4"/>
  <c r="R89" i="4"/>
  <c r="S89" i="4"/>
  <c r="T89" i="4"/>
  <c r="U89" i="4"/>
  <c r="V89" i="4"/>
  <c r="W89" i="4"/>
  <c r="X89" i="4"/>
  <c r="Y89" i="4"/>
  <c r="Z89" i="4"/>
  <c r="AA89" i="4"/>
  <c r="AB89" i="4"/>
  <c r="AC89" i="4"/>
  <c r="AD89" i="4"/>
  <c r="AE89" i="4"/>
  <c r="AF89" i="4"/>
  <c r="AG89" i="4"/>
  <c r="AH89" i="4"/>
  <c r="AI89" i="4"/>
  <c r="AJ89" i="4"/>
  <c r="AK89" i="4"/>
  <c r="AL89" i="4"/>
  <c r="AM89" i="4"/>
  <c r="AN89" i="4"/>
  <c r="AO89" i="4"/>
  <c r="AP89" i="4"/>
  <c r="AQ89" i="4"/>
  <c r="AR89" i="4"/>
  <c r="AT89" i="4"/>
  <c r="AU89" i="4"/>
  <c r="N90" i="4"/>
  <c r="O90" i="4"/>
  <c r="P90" i="4"/>
  <c r="Q90" i="4"/>
  <c r="R90" i="4"/>
  <c r="S90" i="4"/>
  <c r="T90" i="4"/>
  <c r="U90" i="4"/>
  <c r="V90" i="4"/>
  <c r="W90" i="4"/>
  <c r="X90" i="4"/>
  <c r="Y90" i="4"/>
  <c r="Z90" i="4"/>
  <c r="AA90" i="4"/>
  <c r="AB90" i="4"/>
  <c r="AC90" i="4"/>
  <c r="AD90" i="4"/>
  <c r="AE90" i="4"/>
  <c r="AF90" i="4"/>
  <c r="AG90" i="4"/>
  <c r="AH90" i="4"/>
  <c r="AI90" i="4"/>
  <c r="AJ90" i="4"/>
  <c r="AK90" i="4"/>
  <c r="AL90" i="4"/>
  <c r="AM90" i="4"/>
  <c r="AN90" i="4"/>
  <c r="AO90" i="4"/>
  <c r="AP90" i="4"/>
  <c r="AQ90" i="4"/>
  <c r="AR90" i="4"/>
  <c r="AT90" i="4"/>
  <c r="AU90" i="4"/>
  <c r="N91" i="4"/>
  <c r="O91" i="4"/>
  <c r="P91" i="4"/>
  <c r="Q91" i="4"/>
  <c r="R91" i="4"/>
  <c r="S91" i="4"/>
  <c r="T91" i="4"/>
  <c r="U91" i="4"/>
  <c r="V91" i="4"/>
  <c r="W91" i="4"/>
  <c r="X91" i="4"/>
  <c r="Y91" i="4"/>
  <c r="Z91" i="4"/>
  <c r="AA91" i="4"/>
  <c r="AB91" i="4"/>
  <c r="AC91" i="4"/>
  <c r="AD91" i="4"/>
  <c r="AE91" i="4"/>
  <c r="AF91" i="4"/>
  <c r="AG91" i="4"/>
  <c r="AH91" i="4"/>
  <c r="AI91" i="4"/>
  <c r="AJ91" i="4"/>
  <c r="AK91" i="4"/>
  <c r="AL91" i="4"/>
  <c r="AM91" i="4"/>
  <c r="AN91" i="4"/>
  <c r="AO91" i="4"/>
  <c r="AP91" i="4"/>
  <c r="AQ91" i="4"/>
  <c r="AR91" i="4"/>
  <c r="AT91" i="4"/>
  <c r="AU91" i="4"/>
  <c r="N92" i="4"/>
  <c r="O92" i="4"/>
  <c r="P92" i="4"/>
  <c r="Q92" i="4"/>
  <c r="R92" i="4"/>
  <c r="S92" i="4"/>
  <c r="T92" i="4"/>
  <c r="U92" i="4"/>
  <c r="V92" i="4"/>
  <c r="W92" i="4"/>
  <c r="X92" i="4"/>
  <c r="Y92" i="4"/>
  <c r="Z92" i="4"/>
  <c r="AA92" i="4"/>
  <c r="AB92" i="4"/>
  <c r="AC92" i="4"/>
  <c r="AD92" i="4"/>
  <c r="AE92" i="4"/>
  <c r="AF92" i="4"/>
  <c r="AG92" i="4"/>
  <c r="AH92" i="4"/>
  <c r="AI92" i="4"/>
  <c r="AJ92" i="4"/>
  <c r="AK92" i="4"/>
  <c r="AL92" i="4"/>
  <c r="AM92" i="4"/>
  <c r="AN92" i="4"/>
  <c r="AO92" i="4"/>
  <c r="AP92" i="4"/>
  <c r="AQ92" i="4"/>
  <c r="AR92" i="4"/>
  <c r="AT92" i="4"/>
  <c r="AU92" i="4"/>
  <c r="N93" i="4"/>
  <c r="O93" i="4"/>
  <c r="P93" i="4"/>
  <c r="Q93" i="4"/>
  <c r="R93" i="4"/>
  <c r="S93" i="4"/>
  <c r="T93" i="4"/>
  <c r="U93" i="4"/>
  <c r="V93" i="4"/>
  <c r="W93" i="4"/>
  <c r="X93" i="4"/>
  <c r="Y93" i="4"/>
  <c r="Z93" i="4"/>
  <c r="AA93" i="4"/>
  <c r="AB93" i="4"/>
  <c r="AC93" i="4"/>
  <c r="AD93" i="4"/>
  <c r="AE93" i="4"/>
  <c r="AF93" i="4"/>
  <c r="AG93" i="4"/>
  <c r="AH93" i="4"/>
  <c r="AI93" i="4"/>
  <c r="AJ93" i="4"/>
  <c r="AK93" i="4"/>
  <c r="AL93" i="4"/>
  <c r="AM93" i="4"/>
  <c r="AN93" i="4"/>
  <c r="AO93" i="4"/>
  <c r="AP93" i="4"/>
  <c r="AQ93" i="4"/>
  <c r="AR93" i="4"/>
  <c r="AT93" i="4"/>
  <c r="AU93" i="4"/>
  <c r="N94" i="4"/>
  <c r="O94" i="4"/>
  <c r="P94" i="4"/>
  <c r="Q94" i="4"/>
  <c r="R94" i="4"/>
  <c r="S94" i="4"/>
  <c r="T94" i="4"/>
  <c r="U94" i="4"/>
  <c r="V94" i="4"/>
  <c r="W94" i="4"/>
  <c r="X94" i="4"/>
  <c r="Y94" i="4"/>
  <c r="Z94" i="4"/>
  <c r="AA94" i="4"/>
  <c r="AB94" i="4"/>
  <c r="AC94" i="4"/>
  <c r="AD94" i="4"/>
  <c r="AE94" i="4"/>
  <c r="AF94" i="4"/>
  <c r="AG94" i="4"/>
  <c r="AH94" i="4"/>
  <c r="AI94" i="4"/>
  <c r="AJ94" i="4"/>
  <c r="AK94" i="4"/>
  <c r="AL94" i="4"/>
  <c r="AM94" i="4"/>
  <c r="AN94" i="4"/>
  <c r="AO94" i="4"/>
  <c r="AP94" i="4"/>
  <c r="AQ94" i="4"/>
  <c r="AR94" i="4"/>
  <c r="AT94" i="4"/>
  <c r="AU94" i="4"/>
  <c r="N95" i="4"/>
  <c r="O95" i="4"/>
  <c r="P95" i="4"/>
  <c r="Q95" i="4"/>
  <c r="R95" i="4"/>
  <c r="S95" i="4"/>
  <c r="T95" i="4"/>
  <c r="U95" i="4"/>
  <c r="V95" i="4"/>
  <c r="W95" i="4"/>
  <c r="X95" i="4"/>
  <c r="Y95" i="4"/>
  <c r="Z95" i="4"/>
  <c r="AA95" i="4"/>
  <c r="AB95" i="4"/>
  <c r="AC95" i="4"/>
  <c r="AD95" i="4"/>
  <c r="AE95" i="4"/>
  <c r="AF95" i="4"/>
  <c r="AG95" i="4"/>
  <c r="AH95" i="4"/>
  <c r="AI95" i="4"/>
  <c r="AJ95" i="4"/>
  <c r="AK95" i="4"/>
  <c r="AL95" i="4"/>
  <c r="AM95" i="4"/>
  <c r="AN95" i="4"/>
  <c r="AO95" i="4"/>
  <c r="AP95" i="4"/>
  <c r="AQ95" i="4"/>
  <c r="AR95" i="4"/>
  <c r="AT95" i="4"/>
  <c r="AU95" i="4"/>
  <c r="N96" i="4"/>
  <c r="O96" i="4"/>
  <c r="P96" i="4"/>
  <c r="Q96" i="4"/>
  <c r="R96" i="4"/>
  <c r="S96" i="4"/>
  <c r="T96" i="4"/>
  <c r="U96" i="4"/>
  <c r="V96" i="4"/>
  <c r="W96" i="4"/>
  <c r="X96" i="4"/>
  <c r="Y96" i="4"/>
  <c r="Z96" i="4"/>
  <c r="AA96" i="4"/>
  <c r="AB96" i="4"/>
  <c r="AC96" i="4"/>
  <c r="AD96" i="4"/>
  <c r="AE96" i="4"/>
  <c r="AF96" i="4"/>
  <c r="AG96" i="4"/>
  <c r="AH96" i="4"/>
  <c r="AI96" i="4"/>
  <c r="AJ96" i="4"/>
  <c r="AK96" i="4"/>
  <c r="AL96" i="4"/>
  <c r="AM96" i="4"/>
  <c r="AN96" i="4"/>
  <c r="AO96" i="4"/>
  <c r="AP96" i="4"/>
  <c r="AQ96" i="4"/>
  <c r="AR96" i="4"/>
  <c r="AT96" i="4"/>
  <c r="AU96" i="4"/>
  <c r="N97" i="4"/>
  <c r="O97" i="4"/>
  <c r="P97" i="4"/>
  <c r="Q97" i="4"/>
  <c r="R97" i="4"/>
  <c r="S97" i="4"/>
  <c r="T97" i="4"/>
  <c r="U97" i="4"/>
  <c r="V97" i="4"/>
  <c r="W97" i="4"/>
  <c r="X97" i="4"/>
  <c r="Y97" i="4"/>
  <c r="Z97" i="4"/>
  <c r="AA97" i="4"/>
  <c r="AB97" i="4"/>
  <c r="AC97" i="4"/>
  <c r="AD97" i="4"/>
  <c r="AE97" i="4"/>
  <c r="AF97" i="4"/>
  <c r="AG97" i="4"/>
  <c r="AH97" i="4"/>
  <c r="AI97" i="4"/>
  <c r="AJ97" i="4"/>
  <c r="AK97" i="4"/>
  <c r="AL97" i="4"/>
  <c r="AM97" i="4"/>
  <c r="AN97" i="4"/>
  <c r="AO97" i="4"/>
  <c r="AP97" i="4"/>
  <c r="AQ97" i="4"/>
  <c r="AR97" i="4"/>
  <c r="AT97" i="4"/>
  <c r="AU97" i="4"/>
  <c r="N98" i="4"/>
  <c r="O98" i="4"/>
  <c r="P98" i="4"/>
  <c r="Q98" i="4"/>
  <c r="R98" i="4"/>
  <c r="S98" i="4"/>
  <c r="T98" i="4"/>
  <c r="U98" i="4"/>
  <c r="V98" i="4"/>
  <c r="W98" i="4"/>
  <c r="X98" i="4"/>
  <c r="Y98" i="4"/>
  <c r="Z98" i="4"/>
  <c r="AA98" i="4"/>
  <c r="AB98" i="4"/>
  <c r="AC98" i="4"/>
  <c r="AD98" i="4"/>
  <c r="AE98" i="4"/>
  <c r="AF98" i="4"/>
  <c r="AG98" i="4"/>
  <c r="AH98" i="4"/>
  <c r="AI98" i="4"/>
  <c r="AJ98" i="4"/>
  <c r="AK98" i="4"/>
  <c r="AL98" i="4"/>
  <c r="AM98" i="4"/>
  <c r="AN98" i="4"/>
  <c r="AO98" i="4"/>
  <c r="AP98" i="4"/>
  <c r="AQ98" i="4"/>
  <c r="AR98" i="4"/>
  <c r="AT98" i="4"/>
  <c r="AU98" i="4"/>
  <c r="N99" i="4"/>
  <c r="O99" i="4"/>
  <c r="P99" i="4"/>
  <c r="Q99" i="4"/>
  <c r="R99" i="4"/>
  <c r="S99" i="4"/>
  <c r="T99" i="4"/>
  <c r="U99" i="4"/>
  <c r="V99" i="4"/>
  <c r="W99" i="4"/>
  <c r="X99" i="4"/>
  <c r="Y99" i="4"/>
  <c r="Z99" i="4"/>
  <c r="AA99" i="4"/>
  <c r="AB99" i="4"/>
  <c r="AC99" i="4"/>
  <c r="AD99" i="4"/>
  <c r="AE99" i="4"/>
  <c r="AF99" i="4"/>
  <c r="AG99" i="4"/>
  <c r="AH99" i="4"/>
  <c r="AI99" i="4"/>
  <c r="AJ99" i="4"/>
  <c r="AK99" i="4"/>
  <c r="AL99" i="4"/>
  <c r="AM99" i="4"/>
  <c r="AN99" i="4"/>
  <c r="AO99" i="4"/>
  <c r="AP99" i="4"/>
  <c r="AQ99" i="4"/>
  <c r="AR99" i="4"/>
  <c r="AT99" i="4"/>
  <c r="AU99" i="4"/>
  <c r="N100" i="4"/>
  <c r="O100" i="4"/>
  <c r="P100" i="4"/>
  <c r="Q100" i="4"/>
  <c r="R100" i="4"/>
  <c r="S100" i="4"/>
  <c r="T100" i="4"/>
  <c r="U100" i="4"/>
  <c r="V100" i="4"/>
  <c r="W100" i="4"/>
  <c r="X100" i="4"/>
  <c r="Y100" i="4"/>
  <c r="Z100" i="4"/>
  <c r="AA100" i="4"/>
  <c r="AB100" i="4"/>
  <c r="AC100" i="4"/>
  <c r="AD100" i="4"/>
  <c r="AE100" i="4"/>
  <c r="AF100" i="4"/>
  <c r="AG100" i="4"/>
  <c r="AH100" i="4"/>
  <c r="AI100" i="4"/>
  <c r="AJ100" i="4"/>
  <c r="AK100" i="4"/>
  <c r="AL100" i="4"/>
  <c r="AM100" i="4"/>
  <c r="AN100" i="4"/>
  <c r="AO100" i="4"/>
  <c r="AP100" i="4"/>
  <c r="AQ100" i="4"/>
  <c r="AR100" i="4"/>
  <c r="AT100" i="4"/>
  <c r="AU100" i="4"/>
  <c r="N101" i="4"/>
  <c r="O101" i="4"/>
  <c r="P101" i="4"/>
  <c r="Q101" i="4"/>
  <c r="R101" i="4"/>
  <c r="S101" i="4"/>
  <c r="T101" i="4"/>
  <c r="U101" i="4"/>
  <c r="V101" i="4"/>
  <c r="W101" i="4"/>
  <c r="X101" i="4"/>
  <c r="Y101" i="4"/>
  <c r="Z101" i="4"/>
  <c r="AA101" i="4"/>
  <c r="AB101" i="4"/>
  <c r="AC101" i="4"/>
  <c r="AD101" i="4"/>
  <c r="AE101" i="4"/>
  <c r="AF101" i="4"/>
  <c r="AG101" i="4"/>
  <c r="AH101" i="4"/>
  <c r="AI101" i="4"/>
  <c r="AJ101" i="4"/>
  <c r="AK101" i="4"/>
  <c r="AL101" i="4"/>
  <c r="AM101" i="4"/>
  <c r="AN101" i="4"/>
  <c r="AO101" i="4"/>
  <c r="AP101" i="4"/>
  <c r="AQ101" i="4"/>
  <c r="AR101" i="4"/>
  <c r="AT101" i="4"/>
  <c r="AU101" i="4"/>
  <c r="N102" i="4"/>
  <c r="O102" i="4"/>
  <c r="P102" i="4"/>
  <c r="Q102" i="4"/>
  <c r="R102" i="4"/>
  <c r="S102" i="4"/>
  <c r="T102" i="4"/>
  <c r="U102" i="4"/>
  <c r="V102" i="4"/>
  <c r="W102" i="4"/>
  <c r="X102" i="4"/>
  <c r="Y102" i="4"/>
  <c r="Z102" i="4"/>
  <c r="AA102" i="4"/>
  <c r="AB102" i="4"/>
  <c r="AC102" i="4"/>
  <c r="AD102" i="4"/>
  <c r="AE102" i="4"/>
  <c r="AF102" i="4"/>
  <c r="AG102" i="4"/>
  <c r="AH102" i="4"/>
  <c r="AI102" i="4"/>
  <c r="AJ102" i="4"/>
  <c r="AK102" i="4"/>
  <c r="AL102" i="4"/>
  <c r="AM102" i="4"/>
  <c r="AN102" i="4"/>
  <c r="AO102" i="4"/>
  <c r="AP102" i="4"/>
  <c r="AQ102" i="4"/>
  <c r="AR102" i="4"/>
  <c r="AT102" i="4"/>
  <c r="AU102" i="4"/>
  <c r="N103" i="4"/>
  <c r="O103" i="4"/>
  <c r="P103" i="4"/>
  <c r="Q103" i="4"/>
  <c r="R103" i="4"/>
  <c r="S103" i="4"/>
  <c r="T103" i="4"/>
  <c r="U103" i="4"/>
  <c r="V103" i="4"/>
  <c r="W103" i="4"/>
  <c r="X103" i="4"/>
  <c r="Y103" i="4"/>
  <c r="Z103" i="4"/>
  <c r="AA103" i="4"/>
  <c r="AB103" i="4"/>
  <c r="AC103" i="4"/>
  <c r="AD103" i="4"/>
  <c r="AE103" i="4"/>
  <c r="AF103" i="4"/>
  <c r="AG103" i="4"/>
  <c r="AH103" i="4"/>
  <c r="AI103" i="4"/>
  <c r="AJ103" i="4"/>
  <c r="AK103" i="4"/>
  <c r="AL103" i="4"/>
  <c r="AM103" i="4"/>
  <c r="AN103" i="4"/>
  <c r="AO103" i="4"/>
  <c r="AP103" i="4"/>
  <c r="AQ103" i="4"/>
  <c r="AR103" i="4"/>
  <c r="AT103" i="4"/>
  <c r="AU103" i="4"/>
  <c r="N104" i="4"/>
  <c r="O104" i="4"/>
  <c r="P104" i="4"/>
  <c r="Q104" i="4"/>
  <c r="R104" i="4"/>
  <c r="S104" i="4"/>
  <c r="T104" i="4"/>
  <c r="U104" i="4"/>
  <c r="V104" i="4"/>
  <c r="W104" i="4"/>
  <c r="X104" i="4"/>
  <c r="Y104" i="4"/>
  <c r="Z104" i="4"/>
  <c r="AA104" i="4"/>
  <c r="AB104" i="4"/>
  <c r="AC104" i="4"/>
  <c r="AD104" i="4"/>
  <c r="AE104" i="4"/>
  <c r="AF104" i="4"/>
  <c r="AG104" i="4"/>
  <c r="AH104" i="4"/>
  <c r="AI104" i="4"/>
  <c r="AJ104" i="4"/>
  <c r="AK104" i="4"/>
  <c r="AL104" i="4"/>
  <c r="AM104" i="4"/>
  <c r="AN104" i="4"/>
  <c r="AO104" i="4"/>
  <c r="AP104" i="4"/>
  <c r="AQ104" i="4"/>
  <c r="AR104" i="4"/>
  <c r="AT104" i="4"/>
  <c r="AU104" i="4"/>
  <c r="N105" i="4"/>
  <c r="O105" i="4"/>
  <c r="P105" i="4"/>
  <c r="Q105" i="4"/>
  <c r="R105" i="4"/>
  <c r="S105" i="4"/>
  <c r="T105" i="4"/>
  <c r="U105" i="4"/>
  <c r="V105" i="4"/>
  <c r="W105" i="4"/>
  <c r="X105" i="4"/>
  <c r="Y105" i="4"/>
  <c r="Z105" i="4"/>
  <c r="AA105" i="4"/>
  <c r="AB105" i="4"/>
  <c r="AC105" i="4"/>
  <c r="AD105" i="4"/>
  <c r="AE105" i="4"/>
  <c r="AF105" i="4"/>
  <c r="AG105" i="4"/>
  <c r="AH105" i="4"/>
  <c r="AI105" i="4"/>
  <c r="AJ105" i="4"/>
  <c r="AK105" i="4"/>
  <c r="AL105" i="4"/>
  <c r="AM105" i="4"/>
  <c r="AN105" i="4"/>
  <c r="AO105" i="4"/>
  <c r="AP105" i="4"/>
  <c r="AQ105" i="4"/>
  <c r="AR105" i="4"/>
  <c r="AT105" i="4"/>
  <c r="AU105" i="4"/>
  <c r="N106" i="4"/>
  <c r="O106" i="4"/>
  <c r="P106" i="4"/>
  <c r="Q106" i="4"/>
  <c r="R106" i="4"/>
  <c r="S106" i="4"/>
  <c r="T106" i="4"/>
  <c r="U106" i="4"/>
  <c r="V106" i="4"/>
  <c r="W106" i="4"/>
  <c r="X106" i="4"/>
  <c r="Y106" i="4"/>
  <c r="Z106" i="4"/>
  <c r="AA106" i="4"/>
  <c r="AB106" i="4"/>
  <c r="AC106" i="4"/>
  <c r="AD106" i="4"/>
  <c r="AE106" i="4"/>
  <c r="AF106" i="4"/>
  <c r="AG106" i="4"/>
  <c r="AH106" i="4"/>
  <c r="AI106" i="4"/>
  <c r="AJ106" i="4"/>
  <c r="AK106" i="4"/>
  <c r="AL106" i="4"/>
  <c r="AM106" i="4"/>
  <c r="AN106" i="4"/>
  <c r="AO106" i="4"/>
  <c r="AP106" i="4"/>
  <c r="AQ106" i="4"/>
  <c r="AR106" i="4"/>
  <c r="AT106" i="4"/>
  <c r="AU106" i="4"/>
  <c r="N107" i="4"/>
  <c r="O107" i="4"/>
  <c r="P107" i="4"/>
  <c r="Q107" i="4"/>
  <c r="R107" i="4"/>
  <c r="S107" i="4"/>
  <c r="T107" i="4"/>
  <c r="U107" i="4"/>
  <c r="V107" i="4"/>
  <c r="W107" i="4"/>
  <c r="X107" i="4"/>
  <c r="Y107" i="4"/>
  <c r="Z107" i="4"/>
  <c r="AA107" i="4"/>
  <c r="AB107" i="4"/>
  <c r="AC107" i="4"/>
  <c r="AD107" i="4"/>
  <c r="AE107" i="4"/>
  <c r="AF107" i="4"/>
  <c r="AG107" i="4"/>
  <c r="AH107" i="4"/>
  <c r="AI107" i="4"/>
  <c r="AJ107" i="4"/>
  <c r="AK107" i="4"/>
  <c r="AL107" i="4"/>
  <c r="AM107" i="4"/>
  <c r="AN107" i="4"/>
  <c r="AO107" i="4"/>
  <c r="AP107" i="4"/>
  <c r="AQ107" i="4"/>
  <c r="AR107" i="4"/>
  <c r="AT107" i="4"/>
  <c r="AU107" i="4"/>
  <c r="N108" i="4"/>
  <c r="O108" i="4"/>
  <c r="P108" i="4"/>
  <c r="Q108" i="4"/>
  <c r="R108" i="4"/>
  <c r="S108" i="4"/>
  <c r="T108" i="4"/>
  <c r="U108" i="4"/>
  <c r="V108" i="4"/>
  <c r="W108" i="4"/>
  <c r="X108" i="4"/>
  <c r="Y108" i="4"/>
  <c r="Z108" i="4"/>
  <c r="AA108" i="4"/>
  <c r="AB108" i="4"/>
  <c r="AC108" i="4"/>
  <c r="AD108" i="4"/>
  <c r="AE108" i="4"/>
  <c r="AF108" i="4"/>
  <c r="AG108" i="4"/>
  <c r="AH108" i="4"/>
  <c r="AI108" i="4"/>
  <c r="AJ108" i="4"/>
  <c r="AK108" i="4"/>
  <c r="AL108" i="4"/>
  <c r="AM108" i="4"/>
  <c r="AN108" i="4"/>
  <c r="AO108" i="4"/>
  <c r="AP108" i="4"/>
  <c r="AQ108" i="4"/>
  <c r="AR108" i="4"/>
  <c r="AT108" i="4"/>
  <c r="AU108" i="4"/>
  <c r="N109" i="4"/>
  <c r="O109" i="4"/>
  <c r="P109" i="4"/>
  <c r="Q109" i="4"/>
  <c r="R109" i="4"/>
  <c r="S109" i="4"/>
  <c r="T109" i="4"/>
  <c r="U109" i="4"/>
  <c r="V109" i="4"/>
  <c r="W109" i="4"/>
  <c r="X109" i="4"/>
  <c r="Y109" i="4"/>
  <c r="Z109" i="4"/>
  <c r="AA109" i="4"/>
  <c r="AB109" i="4"/>
  <c r="AC109" i="4"/>
  <c r="AD109" i="4"/>
  <c r="AE109" i="4"/>
  <c r="AF109" i="4"/>
  <c r="AG109" i="4"/>
  <c r="AH109" i="4"/>
  <c r="AI109" i="4"/>
  <c r="AJ109" i="4"/>
  <c r="AK109" i="4"/>
  <c r="AL109" i="4"/>
  <c r="AM109" i="4"/>
  <c r="AN109" i="4"/>
  <c r="AO109" i="4"/>
  <c r="AP109" i="4"/>
  <c r="AQ109" i="4"/>
  <c r="AR109" i="4"/>
  <c r="AT109" i="4"/>
  <c r="AU109" i="4"/>
  <c r="N110" i="4"/>
  <c r="O110" i="4"/>
  <c r="P110" i="4"/>
  <c r="Q110" i="4"/>
  <c r="R110" i="4"/>
  <c r="S110" i="4"/>
  <c r="T110" i="4"/>
  <c r="U110" i="4"/>
  <c r="V110" i="4"/>
  <c r="W110" i="4"/>
  <c r="X110" i="4"/>
  <c r="Y110" i="4"/>
  <c r="Z110" i="4"/>
  <c r="AA110" i="4"/>
  <c r="AB110" i="4"/>
  <c r="AC110" i="4"/>
  <c r="AD110" i="4"/>
  <c r="AE110" i="4"/>
  <c r="AF110" i="4"/>
  <c r="AG110" i="4"/>
  <c r="AH110" i="4"/>
  <c r="AI110" i="4"/>
  <c r="AJ110" i="4"/>
  <c r="AK110" i="4"/>
  <c r="AL110" i="4"/>
  <c r="AM110" i="4"/>
  <c r="AN110" i="4"/>
  <c r="AO110" i="4"/>
  <c r="AP110" i="4"/>
  <c r="AQ110" i="4"/>
  <c r="AR110" i="4"/>
  <c r="AT110" i="4"/>
  <c r="AU110" i="4"/>
  <c r="N111" i="4"/>
  <c r="O111" i="4"/>
  <c r="P111" i="4"/>
  <c r="Q111" i="4"/>
  <c r="R111" i="4"/>
  <c r="S111" i="4"/>
  <c r="T111" i="4"/>
  <c r="U111" i="4"/>
  <c r="V111" i="4"/>
  <c r="W111" i="4"/>
  <c r="X111" i="4"/>
  <c r="Y111" i="4"/>
  <c r="Z111" i="4"/>
  <c r="AA111" i="4"/>
  <c r="AB111" i="4"/>
  <c r="AC111" i="4"/>
  <c r="AD111" i="4"/>
  <c r="AE111" i="4"/>
  <c r="AF111" i="4"/>
  <c r="AG111" i="4"/>
  <c r="AH111" i="4"/>
  <c r="AI111" i="4"/>
  <c r="AJ111" i="4"/>
  <c r="AK111" i="4"/>
  <c r="AL111" i="4"/>
  <c r="AM111" i="4"/>
  <c r="AN111" i="4"/>
  <c r="AO111" i="4"/>
  <c r="AP111" i="4"/>
  <c r="AQ111" i="4"/>
  <c r="AR111" i="4"/>
  <c r="AT111" i="4"/>
  <c r="AU111" i="4"/>
  <c r="N112" i="4"/>
  <c r="O112" i="4"/>
  <c r="P112" i="4"/>
  <c r="Q112" i="4"/>
  <c r="R112" i="4"/>
  <c r="S112" i="4"/>
  <c r="T112" i="4"/>
  <c r="U112" i="4"/>
  <c r="V112" i="4"/>
  <c r="W112" i="4"/>
  <c r="X112" i="4"/>
  <c r="Y112" i="4"/>
  <c r="Z112" i="4"/>
  <c r="AA112" i="4"/>
  <c r="AB112" i="4"/>
  <c r="AC112" i="4"/>
  <c r="AD112" i="4"/>
  <c r="AE112" i="4"/>
  <c r="AF112" i="4"/>
  <c r="AG112" i="4"/>
  <c r="AH112" i="4"/>
  <c r="AI112" i="4"/>
  <c r="AJ112" i="4"/>
  <c r="AK112" i="4"/>
  <c r="AL112" i="4"/>
  <c r="AM112" i="4"/>
  <c r="AN112" i="4"/>
  <c r="AO112" i="4"/>
  <c r="AP112" i="4"/>
  <c r="AQ112" i="4"/>
  <c r="AR112" i="4"/>
  <c r="AT112" i="4"/>
  <c r="AU112" i="4"/>
  <c r="N113" i="4"/>
  <c r="O113" i="4"/>
  <c r="P113" i="4"/>
  <c r="Q113" i="4"/>
  <c r="R113" i="4"/>
  <c r="S113" i="4"/>
  <c r="T113" i="4"/>
  <c r="U113" i="4"/>
  <c r="V113" i="4"/>
  <c r="W113" i="4"/>
  <c r="X113" i="4"/>
  <c r="Y113" i="4"/>
  <c r="Z113" i="4"/>
  <c r="AA113" i="4"/>
  <c r="AB113" i="4"/>
  <c r="AC113" i="4"/>
  <c r="AD113" i="4"/>
  <c r="AE113" i="4"/>
  <c r="AF113" i="4"/>
  <c r="AG113" i="4"/>
  <c r="AH113" i="4"/>
  <c r="AI113" i="4"/>
  <c r="AJ113" i="4"/>
  <c r="AK113" i="4"/>
  <c r="AL113" i="4"/>
  <c r="AM113" i="4"/>
  <c r="AN113" i="4"/>
  <c r="AO113" i="4"/>
  <c r="AP113" i="4"/>
  <c r="AQ113" i="4"/>
  <c r="AR113" i="4"/>
  <c r="AT113" i="4"/>
  <c r="AU113" i="4"/>
  <c r="N114" i="4"/>
  <c r="O114" i="4"/>
  <c r="P114" i="4"/>
  <c r="Q114" i="4"/>
  <c r="R114" i="4"/>
  <c r="S114" i="4"/>
  <c r="T114" i="4"/>
  <c r="U114" i="4"/>
  <c r="V114" i="4"/>
  <c r="W114" i="4"/>
  <c r="X114" i="4"/>
  <c r="Y114" i="4"/>
  <c r="Z114" i="4"/>
  <c r="AA114" i="4"/>
  <c r="AB114" i="4"/>
  <c r="AC114" i="4"/>
  <c r="AD114" i="4"/>
  <c r="AE114" i="4"/>
  <c r="AF114" i="4"/>
  <c r="AG114" i="4"/>
  <c r="AH114" i="4"/>
  <c r="AI114" i="4"/>
  <c r="AJ114" i="4"/>
  <c r="AK114" i="4"/>
  <c r="AL114" i="4"/>
  <c r="AM114" i="4"/>
  <c r="AN114" i="4"/>
  <c r="AO114" i="4"/>
  <c r="AP114" i="4"/>
  <c r="AQ114" i="4"/>
  <c r="AR114" i="4"/>
  <c r="AT114" i="4"/>
  <c r="AU114" i="4"/>
  <c r="N115" i="4"/>
  <c r="O115" i="4"/>
  <c r="P115" i="4"/>
  <c r="Q115" i="4"/>
  <c r="R115" i="4"/>
  <c r="S115" i="4"/>
  <c r="T115" i="4"/>
  <c r="U115" i="4"/>
  <c r="V115" i="4"/>
  <c r="W115" i="4"/>
  <c r="X115" i="4"/>
  <c r="Y115" i="4"/>
  <c r="Z115" i="4"/>
  <c r="AA115" i="4"/>
  <c r="AB115" i="4"/>
  <c r="AC115" i="4"/>
  <c r="AD115" i="4"/>
  <c r="AE115" i="4"/>
  <c r="AF115" i="4"/>
  <c r="AG115" i="4"/>
  <c r="AH115" i="4"/>
  <c r="AI115" i="4"/>
  <c r="AJ115" i="4"/>
  <c r="AK115" i="4"/>
  <c r="AL115" i="4"/>
  <c r="AM115" i="4"/>
  <c r="AN115" i="4"/>
  <c r="AO115" i="4"/>
  <c r="AP115" i="4"/>
  <c r="AQ115" i="4"/>
  <c r="AR115" i="4"/>
  <c r="AT115" i="4"/>
  <c r="AU115" i="4"/>
  <c r="N116" i="4"/>
  <c r="O116" i="4"/>
  <c r="P116" i="4"/>
  <c r="Q116" i="4"/>
  <c r="R116" i="4"/>
  <c r="S116" i="4"/>
  <c r="T116" i="4"/>
  <c r="U116" i="4"/>
  <c r="V116" i="4"/>
  <c r="W116" i="4"/>
  <c r="X116" i="4"/>
  <c r="Y116" i="4"/>
  <c r="Z116" i="4"/>
  <c r="AA116" i="4"/>
  <c r="AB116" i="4"/>
  <c r="AC116" i="4"/>
  <c r="AD116" i="4"/>
  <c r="AE116" i="4"/>
  <c r="AF116" i="4"/>
  <c r="AG116" i="4"/>
  <c r="AH116" i="4"/>
  <c r="AI116" i="4"/>
  <c r="AJ116" i="4"/>
  <c r="AK116" i="4"/>
  <c r="AL116" i="4"/>
  <c r="AM116" i="4"/>
  <c r="AN116" i="4"/>
  <c r="AO116" i="4"/>
  <c r="AP116" i="4"/>
  <c r="AQ116" i="4"/>
  <c r="AR116" i="4"/>
  <c r="AT116" i="4"/>
  <c r="AU116" i="4"/>
  <c r="N117" i="4"/>
  <c r="O117" i="4"/>
  <c r="P117" i="4"/>
  <c r="Q117" i="4"/>
  <c r="R117" i="4"/>
  <c r="S117" i="4"/>
  <c r="T117" i="4"/>
  <c r="U117" i="4"/>
  <c r="V117" i="4"/>
  <c r="W117" i="4"/>
  <c r="X117" i="4"/>
  <c r="Y117" i="4"/>
  <c r="Z117" i="4"/>
  <c r="AA117" i="4"/>
  <c r="AB117" i="4"/>
  <c r="AC117" i="4"/>
  <c r="AD117" i="4"/>
  <c r="AE117" i="4"/>
  <c r="AF117" i="4"/>
  <c r="AG117" i="4"/>
  <c r="AH117" i="4"/>
  <c r="AI117" i="4"/>
  <c r="AJ117" i="4"/>
  <c r="AK117" i="4"/>
  <c r="AL117" i="4"/>
  <c r="AM117" i="4"/>
  <c r="AN117" i="4"/>
  <c r="AO117" i="4"/>
  <c r="AP117" i="4"/>
  <c r="AQ117" i="4"/>
  <c r="AR117" i="4"/>
  <c r="AT117" i="4"/>
  <c r="AU117" i="4"/>
  <c r="N118" i="4"/>
  <c r="O118" i="4"/>
  <c r="P118" i="4"/>
  <c r="Q118" i="4"/>
  <c r="R118" i="4"/>
  <c r="S118" i="4"/>
  <c r="T118" i="4"/>
  <c r="U118" i="4"/>
  <c r="V118" i="4"/>
  <c r="W118" i="4"/>
  <c r="X118" i="4"/>
  <c r="Y118" i="4"/>
  <c r="Z118" i="4"/>
  <c r="AA118" i="4"/>
  <c r="AB118" i="4"/>
  <c r="AC118" i="4"/>
  <c r="AD118" i="4"/>
  <c r="AE118" i="4"/>
  <c r="AF118" i="4"/>
  <c r="AG118" i="4"/>
  <c r="AH118" i="4"/>
  <c r="AI118" i="4"/>
  <c r="AJ118" i="4"/>
  <c r="AK118" i="4"/>
  <c r="AL118" i="4"/>
  <c r="AM118" i="4"/>
  <c r="AN118" i="4"/>
  <c r="AO118" i="4"/>
  <c r="AP118" i="4"/>
  <c r="AQ118" i="4"/>
  <c r="AR118" i="4"/>
  <c r="AT118" i="4"/>
  <c r="AU118" i="4"/>
  <c r="N119" i="4"/>
  <c r="O119" i="4"/>
  <c r="P119" i="4"/>
  <c r="Q119" i="4"/>
  <c r="R119" i="4"/>
  <c r="S119" i="4"/>
  <c r="T119" i="4"/>
  <c r="U119" i="4"/>
  <c r="V119" i="4"/>
  <c r="W119" i="4"/>
  <c r="X119" i="4"/>
  <c r="Y119" i="4"/>
  <c r="Z119" i="4"/>
  <c r="AA119" i="4"/>
  <c r="AB119" i="4"/>
  <c r="AC119" i="4"/>
  <c r="AD119" i="4"/>
  <c r="AE119" i="4"/>
  <c r="AF119" i="4"/>
  <c r="AG119" i="4"/>
  <c r="AH119" i="4"/>
  <c r="AI119" i="4"/>
  <c r="AJ119" i="4"/>
  <c r="AK119" i="4"/>
  <c r="AL119" i="4"/>
  <c r="AM119" i="4"/>
  <c r="AN119" i="4"/>
  <c r="AO119" i="4"/>
  <c r="AP119" i="4"/>
  <c r="AQ119" i="4"/>
  <c r="AR119" i="4"/>
  <c r="AT119" i="4"/>
  <c r="AU119" i="4"/>
  <c r="N120" i="4"/>
  <c r="O120" i="4"/>
  <c r="P120" i="4"/>
  <c r="Q120" i="4"/>
  <c r="R120" i="4"/>
  <c r="S120" i="4"/>
  <c r="T120" i="4"/>
  <c r="U120" i="4"/>
  <c r="V120" i="4"/>
  <c r="W120" i="4"/>
  <c r="X120" i="4"/>
  <c r="Y120" i="4"/>
  <c r="Z120" i="4"/>
  <c r="AA120" i="4"/>
  <c r="AB120" i="4"/>
  <c r="AC120" i="4"/>
  <c r="AD120" i="4"/>
  <c r="AE120" i="4"/>
  <c r="AF120" i="4"/>
  <c r="AG120" i="4"/>
  <c r="AH120" i="4"/>
  <c r="AI120" i="4"/>
  <c r="AJ120" i="4"/>
  <c r="AK120" i="4"/>
  <c r="AL120" i="4"/>
  <c r="AM120" i="4"/>
  <c r="AN120" i="4"/>
  <c r="AO120" i="4"/>
  <c r="AP120" i="4"/>
  <c r="AQ120" i="4"/>
  <c r="AR120" i="4"/>
  <c r="AT120" i="4"/>
  <c r="AU120" i="4"/>
  <c r="N121" i="4"/>
  <c r="O121" i="4"/>
  <c r="P121" i="4"/>
  <c r="Q121" i="4"/>
  <c r="R121" i="4"/>
  <c r="S121" i="4"/>
  <c r="T121" i="4"/>
  <c r="U121" i="4"/>
  <c r="V121" i="4"/>
  <c r="W121" i="4"/>
  <c r="X121" i="4"/>
  <c r="Y121" i="4"/>
  <c r="Z121" i="4"/>
  <c r="AA121" i="4"/>
  <c r="AB121" i="4"/>
  <c r="AC121" i="4"/>
  <c r="AD121" i="4"/>
  <c r="AE121" i="4"/>
  <c r="AF121" i="4"/>
  <c r="AG121" i="4"/>
  <c r="AH121" i="4"/>
  <c r="AI121" i="4"/>
  <c r="AJ121" i="4"/>
  <c r="AK121" i="4"/>
  <c r="AL121" i="4"/>
  <c r="AM121" i="4"/>
  <c r="AN121" i="4"/>
  <c r="AO121" i="4"/>
  <c r="AP121" i="4"/>
  <c r="AQ121" i="4"/>
  <c r="AR121" i="4"/>
  <c r="AT121" i="4"/>
  <c r="AU121" i="4"/>
  <c r="N122" i="4"/>
  <c r="O122" i="4"/>
  <c r="P122" i="4"/>
  <c r="Q122" i="4"/>
  <c r="R122" i="4"/>
  <c r="S122" i="4"/>
  <c r="T122" i="4"/>
  <c r="U122" i="4"/>
  <c r="V122" i="4"/>
  <c r="W122" i="4"/>
  <c r="X122" i="4"/>
  <c r="Y122" i="4"/>
  <c r="Z122" i="4"/>
  <c r="AA122" i="4"/>
  <c r="AB122" i="4"/>
  <c r="AC122" i="4"/>
  <c r="AD122" i="4"/>
  <c r="AE122" i="4"/>
  <c r="AF122" i="4"/>
  <c r="AG122" i="4"/>
  <c r="AH122" i="4"/>
  <c r="AI122" i="4"/>
  <c r="AJ122" i="4"/>
  <c r="AK122" i="4"/>
  <c r="AL122" i="4"/>
  <c r="AM122" i="4"/>
  <c r="AN122" i="4"/>
  <c r="AO122" i="4"/>
  <c r="AP122" i="4"/>
  <c r="AQ122" i="4"/>
  <c r="AR122" i="4"/>
  <c r="AT122" i="4"/>
  <c r="AU122" i="4"/>
  <c r="N123" i="4"/>
  <c r="O123" i="4"/>
  <c r="P123" i="4"/>
  <c r="Q123" i="4"/>
  <c r="R123" i="4"/>
  <c r="S123" i="4"/>
  <c r="T123" i="4"/>
  <c r="U123" i="4"/>
  <c r="V123" i="4"/>
  <c r="W123" i="4"/>
  <c r="X123" i="4"/>
  <c r="Y123" i="4"/>
  <c r="Z123" i="4"/>
  <c r="AA123" i="4"/>
  <c r="AB123" i="4"/>
  <c r="AC123" i="4"/>
  <c r="AD123" i="4"/>
  <c r="AE123" i="4"/>
  <c r="AF123" i="4"/>
  <c r="AG123" i="4"/>
  <c r="AH123" i="4"/>
  <c r="AI123" i="4"/>
  <c r="AJ123" i="4"/>
  <c r="AK123" i="4"/>
  <c r="AL123" i="4"/>
  <c r="AM123" i="4"/>
  <c r="AN123" i="4"/>
  <c r="AO123" i="4"/>
  <c r="AP123" i="4"/>
  <c r="AQ123" i="4"/>
  <c r="AR123" i="4"/>
  <c r="AT123" i="4"/>
  <c r="AU123" i="4"/>
  <c r="N124" i="4"/>
  <c r="O124" i="4"/>
  <c r="P124" i="4"/>
  <c r="Q124" i="4"/>
  <c r="R124" i="4"/>
  <c r="S124" i="4"/>
  <c r="T124" i="4"/>
  <c r="U124" i="4"/>
  <c r="V124" i="4"/>
  <c r="W124" i="4"/>
  <c r="X124" i="4"/>
  <c r="Y124" i="4"/>
  <c r="Z124" i="4"/>
  <c r="AA124" i="4"/>
  <c r="AB124" i="4"/>
  <c r="AC124" i="4"/>
  <c r="AD124" i="4"/>
  <c r="AE124" i="4"/>
  <c r="AF124" i="4"/>
  <c r="AG124" i="4"/>
  <c r="AH124" i="4"/>
  <c r="AI124" i="4"/>
  <c r="AJ124" i="4"/>
  <c r="AK124" i="4"/>
  <c r="AL124" i="4"/>
  <c r="AM124" i="4"/>
  <c r="AN124" i="4"/>
  <c r="AO124" i="4"/>
  <c r="AP124" i="4"/>
  <c r="AQ124" i="4"/>
  <c r="AR124" i="4"/>
  <c r="AT124" i="4"/>
  <c r="AU124" i="4"/>
  <c r="N125" i="4"/>
  <c r="O125" i="4"/>
  <c r="P125" i="4"/>
  <c r="Q125" i="4"/>
  <c r="R125" i="4"/>
  <c r="S125" i="4"/>
  <c r="T125" i="4"/>
  <c r="U125" i="4"/>
  <c r="V125" i="4"/>
  <c r="W125" i="4"/>
  <c r="X125" i="4"/>
  <c r="Y125" i="4"/>
  <c r="Z125" i="4"/>
  <c r="AA125" i="4"/>
  <c r="AB125" i="4"/>
  <c r="AC125" i="4"/>
  <c r="AD125" i="4"/>
  <c r="AE125" i="4"/>
  <c r="AF125" i="4"/>
  <c r="AG125" i="4"/>
  <c r="AH125" i="4"/>
  <c r="AI125" i="4"/>
  <c r="AJ125" i="4"/>
  <c r="AK125" i="4"/>
  <c r="AL125" i="4"/>
  <c r="AM125" i="4"/>
  <c r="AN125" i="4"/>
  <c r="AO125" i="4"/>
  <c r="AP125" i="4"/>
  <c r="AQ125" i="4"/>
  <c r="AR125" i="4"/>
  <c r="AT125" i="4"/>
  <c r="AU125" i="4"/>
  <c r="N126" i="4"/>
  <c r="O126" i="4"/>
  <c r="P126" i="4"/>
  <c r="Q126" i="4"/>
  <c r="R126" i="4"/>
  <c r="S126" i="4"/>
  <c r="T126" i="4"/>
  <c r="U126" i="4"/>
  <c r="V126" i="4"/>
  <c r="W126" i="4"/>
  <c r="X126" i="4"/>
  <c r="Y126" i="4"/>
  <c r="Z126" i="4"/>
  <c r="AA126" i="4"/>
  <c r="AB126" i="4"/>
  <c r="AC126" i="4"/>
  <c r="AD126" i="4"/>
  <c r="AE126" i="4"/>
  <c r="AF126" i="4"/>
  <c r="AG126" i="4"/>
  <c r="AH126" i="4"/>
  <c r="AI126" i="4"/>
  <c r="AJ126" i="4"/>
  <c r="AK126" i="4"/>
  <c r="AL126" i="4"/>
  <c r="AM126" i="4"/>
  <c r="AN126" i="4"/>
  <c r="AO126" i="4"/>
  <c r="AP126" i="4"/>
  <c r="AQ126" i="4"/>
  <c r="AR126" i="4"/>
  <c r="AT126" i="4"/>
  <c r="AU126" i="4"/>
  <c r="N127" i="4"/>
  <c r="O127" i="4"/>
  <c r="P127" i="4"/>
  <c r="Q127" i="4"/>
  <c r="R127" i="4"/>
  <c r="S127" i="4"/>
  <c r="T127" i="4"/>
  <c r="U127" i="4"/>
  <c r="V127" i="4"/>
  <c r="W127" i="4"/>
  <c r="X127" i="4"/>
  <c r="Y127" i="4"/>
  <c r="Z127" i="4"/>
  <c r="AA127" i="4"/>
  <c r="AB127" i="4"/>
  <c r="AC127" i="4"/>
  <c r="AD127" i="4"/>
  <c r="AE127" i="4"/>
  <c r="AF127" i="4"/>
  <c r="AG127" i="4"/>
  <c r="AH127" i="4"/>
  <c r="AI127" i="4"/>
  <c r="AJ127" i="4"/>
  <c r="AK127" i="4"/>
  <c r="AL127" i="4"/>
  <c r="AM127" i="4"/>
  <c r="AN127" i="4"/>
  <c r="AO127" i="4"/>
  <c r="AP127" i="4"/>
  <c r="AQ127" i="4"/>
  <c r="AR127" i="4"/>
  <c r="AT127" i="4"/>
  <c r="AU127" i="4"/>
  <c r="N128" i="4"/>
  <c r="O128" i="4"/>
  <c r="P128" i="4"/>
  <c r="Q128" i="4"/>
  <c r="R128" i="4"/>
  <c r="S128" i="4"/>
  <c r="T128" i="4"/>
  <c r="U128" i="4"/>
  <c r="V128" i="4"/>
  <c r="W128" i="4"/>
  <c r="X128" i="4"/>
  <c r="Y128" i="4"/>
  <c r="Z128" i="4"/>
  <c r="AA128" i="4"/>
  <c r="AB128" i="4"/>
  <c r="AC128" i="4"/>
  <c r="AD128" i="4"/>
  <c r="AE128" i="4"/>
  <c r="AF128" i="4"/>
  <c r="AG128" i="4"/>
  <c r="AH128" i="4"/>
  <c r="AI128" i="4"/>
  <c r="AJ128" i="4"/>
  <c r="AK128" i="4"/>
  <c r="AL128" i="4"/>
  <c r="AM128" i="4"/>
  <c r="AN128" i="4"/>
  <c r="AO128" i="4"/>
  <c r="AP128" i="4"/>
  <c r="AQ128" i="4"/>
  <c r="AR128" i="4"/>
  <c r="AT128" i="4"/>
  <c r="AU128" i="4"/>
  <c r="H63" i="4"/>
  <c r="I63" i="4" s="1"/>
  <c r="J63" i="4"/>
  <c r="H64" i="4"/>
  <c r="I64" i="4" s="1"/>
  <c r="J64" i="4"/>
  <c r="H65" i="4"/>
  <c r="I65" i="4" s="1"/>
  <c r="J65" i="4"/>
  <c r="H66" i="4"/>
  <c r="I66" i="4" s="1"/>
  <c r="J66" i="4"/>
  <c r="H67" i="4"/>
  <c r="I67" i="4" s="1"/>
  <c r="J67" i="4"/>
  <c r="H68" i="4"/>
  <c r="I68" i="4" s="1"/>
  <c r="J68" i="4"/>
  <c r="H69" i="4"/>
  <c r="I69" i="4" s="1"/>
  <c r="J69" i="4"/>
  <c r="H70" i="4"/>
  <c r="I70" i="4"/>
  <c r="J70" i="4"/>
  <c r="H71" i="4"/>
  <c r="I71" i="4" s="1"/>
  <c r="J71" i="4"/>
  <c r="H72" i="4"/>
  <c r="I72" i="4" s="1"/>
  <c r="J72" i="4"/>
  <c r="H73" i="4"/>
  <c r="I73" i="4" s="1"/>
  <c r="J73" i="4"/>
  <c r="H74" i="4"/>
  <c r="I74" i="4"/>
  <c r="J74" i="4"/>
  <c r="H75" i="4"/>
  <c r="I75" i="4" s="1"/>
  <c r="J75" i="4"/>
  <c r="H76" i="4"/>
  <c r="I76" i="4"/>
  <c r="J76" i="4"/>
  <c r="H77" i="4"/>
  <c r="I77" i="4" s="1"/>
  <c r="J77" i="4"/>
  <c r="H78" i="4"/>
  <c r="I78" i="4" s="1"/>
  <c r="J78" i="4"/>
  <c r="H79" i="4"/>
  <c r="I79" i="4" s="1"/>
  <c r="J79" i="4"/>
  <c r="H80" i="4"/>
  <c r="I80" i="4" s="1"/>
  <c r="J80" i="4"/>
  <c r="H81" i="4"/>
  <c r="I81" i="4" s="1"/>
  <c r="J81" i="4"/>
  <c r="H82" i="4"/>
  <c r="I82" i="4"/>
  <c r="J82" i="4"/>
  <c r="H83" i="4"/>
  <c r="I83" i="4" s="1"/>
  <c r="J83" i="4"/>
  <c r="H84" i="4"/>
  <c r="I84" i="4"/>
  <c r="J84" i="4"/>
  <c r="H85" i="4"/>
  <c r="I85" i="4" s="1"/>
  <c r="J85" i="4"/>
  <c r="H86" i="4"/>
  <c r="I86" i="4"/>
  <c r="J86" i="4"/>
  <c r="H87" i="4"/>
  <c r="I87" i="4" s="1"/>
  <c r="J87" i="4"/>
  <c r="H88" i="4"/>
  <c r="I88" i="4" s="1"/>
  <c r="J88" i="4"/>
  <c r="H89" i="4"/>
  <c r="I89" i="4" s="1"/>
  <c r="J89" i="4"/>
  <c r="H90" i="4"/>
  <c r="I90" i="4" s="1"/>
  <c r="J90" i="4"/>
  <c r="H91" i="4"/>
  <c r="I91" i="4" s="1"/>
  <c r="J91" i="4"/>
  <c r="H92" i="4"/>
  <c r="I92" i="4"/>
  <c r="J92" i="4"/>
  <c r="H93" i="4"/>
  <c r="I93" i="4" s="1"/>
  <c r="J93" i="4"/>
  <c r="H94" i="4"/>
  <c r="I94" i="4"/>
  <c r="J94" i="4"/>
  <c r="H95" i="4"/>
  <c r="I95" i="4" s="1"/>
  <c r="J95" i="4"/>
  <c r="H96" i="4"/>
  <c r="I96" i="4" s="1"/>
  <c r="J96" i="4"/>
  <c r="H97" i="4"/>
  <c r="I97" i="4" s="1"/>
  <c r="J97" i="4"/>
  <c r="N42" i="5"/>
  <c r="O42" i="5"/>
  <c r="P42" i="5"/>
  <c r="Q42" i="5"/>
  <c r="R42" i="5"/>
  <c r="S42" i="5"/>
  <c r="T42" i="5"/>
  <c r="U42" i="5"/>
  <c r="V42" i="5"/>
  <c r="W42" i="5"/>
  <c r="X42" i="5"/>
  <c r="Y42" i="5"/>
  <c r="Z42" i="5"/>
  <c r="AA42" i="5"/>
  <c r="AB42" i="5"/>
  <c r="AC42" i="5"/>
  <c r="AD42" i="5"/>
  <c r="AE42" i="5"/>
  <c r="AF42" i="5"/>
  <c r="AG42" i="5"/>
  <c r="AH42" i="5"/>
  <c r="AI42" i="5"/>
  <c r="AJ42" i="5"/>
  <c r="AK42" i="5"/>
  <c r="AL42" i="5"/>
  <c r="AM42" i="5"/>
  <c r="AN42" i="5"/>
  <c r="AO42" i="5"/>
  <c r="AP42" i="5"/>
  <c r="AQ42" i="5"/>
  <c r="AR42" i="5"/>
  <c r="AT42" i="5"/>
  <c r="AU42" i="5"/>
  <c r="N43" i="5"/>
  <c r="O43" i="5"/>
  <c r="P43" i="5"/>
  <c r="Q43" i="5"/>
  <c r="R43" i="5"/>
  <c r="S43" i="5"/>
  <c r="T43" i="5"/>
  <c r="U43" i="5"/>
  <c r="V43" i="5"/>
  <c r="W43" i="5"/>
  <c r="X43" i="5"/>
  <c r="Y43" i="5"/>
  <c r="Z43" i="5"/>
  <c r="AA43" i="5"/>
  <c r="AB43" i="5"/>
  <c r="AC43" i="5"/>
  <c r="AD43" i="5"/>
  <c r="AE43" i="5"/>
  <c r="AF43" i="5"/>
  <c r="AG43" i="5"/>
  <c r="AH43" i="5"/>
  <c r="AI43" i="5"/>
  <c r="AJ43" i="5"/>
  <c r="AK43" i="5"/>
  <c r="AL43" i="5"/>
  <c r="AM43" i="5"/>
  <c r="AN43" i="5"/>
  <c r="AO43" i="5"/>
  <c r="AP43" i="5"/>
  <c r="AQ43" i="5"/>
  <c r="AR43" i="5"/>
  <c r="AT43" i="5"/>
  <c r="AU43" i="5"/>
  <c r="N44" i="5"/>
  <c r="O44" i="5"/>
  <c r="P44" i="5"/>
  <c r="Q44" i="5"/>
  <c r="R44" i="5"/>
  <c r="S44" i="5"/>
  <c r="T44" i="5"/>
  <c r="U44" i="5"/>
  <c r="V44" i="5"/>
  <c r="W44" i="5"/>
  <c r="X44" i="5"/>
  <c r="Y44" i="5"/>
  <c r="Z44" i="5"/>
  <c r="AA44" i="5"/>
  <c r="AB44" i="5"/>
  <c r="AC44" i="5"/>
  <c r="AD44" i="5"/>
  <c r="AE44" i="5"/>
  <c r="AF44" i="5"/>
  <c r="AG44" i="5"/>
  <c r="AH44" i="5"/>
  <c r="AI44" i="5"/>
  <c r="AJ44" i="5"/>
  <c r="AK44" i="5"/>
  <c r="AL44" i="5"/>
  <c r="AM44" i="5"/>
  <c r="AN44" i="5"/>
  <c r="AO44" i="5"/>
  <c r="AP44" i="5"/>
  <c r="AQ44" i="5"/>
  <c r="AR44" i="5"/>
  <c r="AT44" i="5"/>
  <c r="AU44" i="5"/>
  <c r="N45" i="5"/>
  <c r="O45" i="5"/>
  <c r="P45" i="5"/>
  <c r="Q45" i="5"/>
  <c r="R45" i="5"/>
  <c r="S45" i="5"/>
  <c r="T45" i="5"/>
  <c r="U45" i="5"/>
  <c r="V45" i="5"/>
  <c r="W45" i="5"/>
  <c r="X45" i="5"/>
  <c r="Y45" i="5"/>
  <c r="Z45" i="5"/>
  <c r="AA45" i="5"/>
  <c r="AB45" i="5"/>
  <c r="AC45" i="5"/>
  <c r="AD45" i="5"/>
  <c r="AE45" i="5"/>
  <c r="AF45" i="5"/>
  <c r="AG45" i="5"/>
  <c r="AH45" i="5"/>
  <c r="AI45" i="5"/>
  <c r="AJ45" i="5"/>
  <c r="AK45" i="5"/>
  <c r="AL45" i="5"/>
  <c r="AM45" i="5"/>
  <c r="AN45" i="5"/>
  <c r="AO45" i="5"/>
  <c r="AP45" i="5"/>
  <c r="AQ45" i="5"/>
  <c r="AR45" i="5"/>
  <c r="AT45" i="5"/>
  <c r="AU45" i="5"/>
  <c r="N46" i="5"/>
  <c r="O46" i="5"/>
  <c r="P46" i="5"/>
  <c r="Q46" i="5"/>
  <c r="R46" i="5"/>
  <c r="S46" i="5"/>
  <c r="T46" i="5"/>
  <c r="U46" i="5"/>
  <c r="V46" i="5"/>
  <c r="W46" i="5"/>
  <c r="X46" i="5"/>
  <c r="Y46" i="5"/>
  <c r="Z46" i="5"/>
  <c r="AA46" i="5"/>
  <c r="AB46" i="5"/>
  <c r="AC46" i="5"/>
  <c r="AD46" i="5"/>
  <c r="AE46" i="5"/>
  <c r="AF46" i="5"/>
  <c r="AG46" i="5"/>
  <c r="AH46" i="5"/>
  <c r="AI46" i="5"/>
  <c r="AJ46" i="5"/>
  <c r="AK46" i="5"/>
  <c r="AL46" i="5"/>
  <c r="AM46" i="5"/>
  <c r="AN46" i="5"/>
  <c r="AO46" i="5"/>
  <c r="AP46" i="5"/>
  <c r="AQ46" i="5"/>
  <c r="AR46" i="5"/>
  <c r="AT46" i="5"/>
  <c r="AU46" i="5"/>
  <c r="N47" i="5"/>
  <c r="O47" i="5"/>
  <c r="P47" i="5"/>
  <c r="Q47" i="5"/>
  <c r="R47" i="5"/>
  <c r="S47" i="5"/>
  <c r="T47" i="5"/>
  <c r="U47" i="5"/>
  <c r="V47" i="5"/>
  <c r="W47" i="5"/>
  <c r="X47" i="5"/>
  <c r="Y47" i="5"/>
  <c r="Z47" i="5"/>
  <c r="AA47" i="5"/>
  <c r="AB47" i="5"/>
  <c r="AC47" i="5"/>
  <c r="AD47" i="5"/>
  <c r="AE47" i="5"/>
  <c r="AF47" i="5"/>
  <c r="AG47" i="5"/>
  <c r="AH47" i="5"/>
  <c r="AI47" i="5"/>
  <c r="AJ47" i="5"/>
  <c r="AK47" i="5"/>
  <c r="AL47" i="5"/>
  <c r="AM47" i="5"/>
  <c r="AN47" i="5"/>
  <c r="AO47" i="5"/>
  <c r="AP47" i="5"/>
  <c r="AQ47" i="5"/>
  <c r="AR47" i="5"/>
  <c r="AT47" i="5"/>
  <c r="AU47" i="5"/>
  <c r="N48" i="5"/>
  <c r="O48" i="5"/>
  <c r="P48" i="5"/>
  <c r="Q48" i="5"/>
  <c r="R48" i="5"/>
  <c r="S48" i="5"/>
  <c r="T48" i="5"/>
  <c r="U48" i="5"/>
  <c r="V48" i="5"/>
  <c r="W48" i="5"/>
  <c r="X48" i="5"/>
  <c r="Y48" i="5"/>
  <c r="Z48" i="5"/>
  <c r="AA48" i="5"/>
  <c r="AB48" i="5"/>
  <c r="AC48" i="5"/>
  <c r="AD48" i="5"/>
  <c r="AE48" i="5"/>
  <c r="AF48" i="5"/>
  <c r="AG48" i="5"/>
  <c r="AH48" i="5"/>
  <c r="AI48" i="5"/>
  <c r="AJ48" i="5"/>
  <c r="AK48" i="5"/>
  <c r="AL48" i="5"/>
  <c r="AM48" i="5"/>
  <c r="AN48" i="5"/>
  <c r="AO48" i="5"/>
  <c r="AP48" i="5"/>
  <c r="AQ48" i="5"/>
  <c r="AR48" i="5"/>
  <c r="AT48" i="5"/>
  <c r="AU48" i="5"/>
  <c r="N49" i="5"/>
  <c r="O49" i="5"/>
  <c r="P49" i="5"/>
  <c r="Q49" i="5"/>
  <c r="R49" i="5"/>
  <c r="S49" i="5"/>
  <c r="T49" i="5"/>
  <c r="U49" i="5"/>
  <c r="V49" i="5"/>
  <c r="W49" i="5"/>
  <c r="X49" i="5"/>
  <c r="Y49" i="5"/>
  <c r="Z49" i="5"/>
  <c r="AA49" i="5"/>
  <c r="AB49" i="5"/>
  <c r="AC49" i="5"/>
  <c r="AD49" i="5"/>
  <c r="AE49" i="5"/>
  <c r="AF49" i="5"/>
  <c r="AG49" i="5"/>
  <c r="AH49" i="5"/>
  <c r="AI49" i="5"/>
  <c r="AJ49" i="5"/>
  <c r="AK49" i="5"/>
  <c r="AL49" i="5"/>
  <c r="AM49" i="5"/>
  <c r="AN49" i="5"/>
  <c r="AO49" i="5"/>
  <c r="AP49" i="5"/>
  <c r="AQ49" i="5"/>
  <c r="AR49" i="5"/>
  <c r="AT49" i="5"/>
  <c r="AU49" i="5"/>
  <c r="N50" i="5"/>
  <c r="O50" i="5"/>
  <c r="P50" i="5"/>
  <c r="Q50" i="5"/>
  <c r="R50" i="5"/>
  <c r="S50" i="5"/>
  <c r="T50" i="5"/>
  <c r="U50" i="5"/>
  <c r="V50" i="5"/>
  <c r="W50" i="5"/>
  <c r="X50" i="5"/>
  <c r="Y50" i="5"/>
  <c r="Z50" i="5"/>
  <c r="AA50" i="5"/>
  <c r="AB50" i="5"/>
  <c r="AC50" i="5"/>
  <c r="AD50" i="5"/>
  <c r="AE50" i="5"/>
  <c r="AF50" i="5"/>
  <c r="AG50" i="5"/>
  <c r="AH50" i="5"/>
  <c r="AI50" i="5"/>
  <c r="AJ50" i="5"/>
  <c r="AK50" i="5"/>
  <c r="AL50" i="5"/>
  <c r="AM50" i="5"/>
  <c r="AN50" i="5"/>
  <c r="AO50" i="5"/>
  <c r="AP50" i="5"/>
  <c r="AQ50" i="5"/>
  <c r="AR50" i="5"/>
  <c r="AT50" i="5"/>
  <c r="AU50" i="5"/>
  <c r="N51" i="5"/>
  <c r="O51" i="5"/>
  <c r="P51" i="5"/>
  <c r="Q51" i="5"/>
  <c r="R51" i="5"/>
  <c r="S51" i="5"/>
  <c r="T51" i="5"/>
  <c r="U51" i="5"/>
  <c r="V51" i="5"/>
  <c r="W51" i="5"/>
  <c r="X51" i="5"/>
  <c r="Y51" i="5"/>
  <c r="Z51" i="5"/>
  <c r="AA51" i="5"/>
  <c r="AB51" i="5"/>
  <c r="AC51" i="5"/>
  <c r="AD51" i="5"/>
  <c r="AE51" i="5"/>
  <c r="AF51" i="5"/>
  <c r="AG51" i="5"/>
  <c r="AH51" i="5"/>
  <c r="AI51" i="5"/>
  <c r="AJ51" i="5"/>
  <c r="AK51" i="5"/>
  <c r="AL51" i="5"/>
  <c r="AM51" i="5"/>
  <c r="AN51" i="5"/>
  <c r="AO51" i="5"/>
  <c r="AP51" i="5"/>
  <c r="AQ51" i="5"/>
  <c r="AR51" i="5"/>
  <c r="AT51" i="5"/>
  <c r="AU51" i="5"/>
  <c r="N52" i="5"/>
  <c r="O52" i="5"/>
  <c r="P52" i="5"/>
  <c r="Q52" i="5"/>
  <c r="R52" i="5"/>
  <c r="S52" i="5"/>
  <c r="T52" i="5"/>
  <c r="U52" i="5"/>
  <c r="V52" i="5"/>
  <c r="W52" i="5"/>
  <c r="X52" i="5"/>
  <c r="Y52" i="5"/>
  <c r="Z52" i="5"/>
  <c r="AA52" i="5"/>
  <c r="AB52" i="5"/>
  <c r="AC52" i="5"/>
  <c r="AD52" i="5"/>
  <c r="AE52" i="5"/>
  <c r="AF52" i="5"/>
  <c r="AG52" i="5"/>
  <c r="AH52" i="5"/>
  <c r="AI52" i="5"/>
  <c r="AJ52" i="5"/>
  <c r="AK52" i="5"/>
  <c r="AL52" i="5"/>
  <c r="AM52" i="5"/>
  <c r="AN52" i="5"/>
  <c r="AO52" i="5"/>
  <c r="AP52" i="5"/>
  <c r="AQ52" i="5"/>
  <c r="AR52" i="5"/>
  <c r="AT52" i="5"/>
  <c r="AU52" i="5"/>
  <c r="N53" i="5"/>
  <c r="O53" i="5"/>
  <c r="P53" i="5"/>
  <c r="Q53" i="5"/>
  <c r="R53" i="5"/>
  <c r="S53" i="5"/>
  <c r="T53" i="5"/>
  <c r="U53" i="5"/>
  <c r="V53" i="5"/>
  <c r="W53" i="5"/>
  <c r="X53" i="5"/>
  <c r="Y53" i="5"/>
  <c r="Z53" i="5"/>
  <c r="AA53" i="5"/>
  <c r="AB53" i="5"/>
  <c r="AC53" i="5"/>
  <c r="AD53" i="5"/>
  <c r="AE53" i="5"/>
  <c r="AF53" i="5"/>
  <c r="AG53" i="5"/>
  <c r="AH53" i="5"/>
  <c r="AI53" i="5"/>
  <c r="AJ53" i="5"/>
  <c r="AK53" i="5"/>
  <c r="AL53" i="5"/>
  <c r="AM53" i="5"/>
  <c r="AN53" i="5"/>
  <c r="AO53" i="5"/>
  <c r="AP53" i="5"/>
  <c r="AQ53" i="5"/>
  <c r="AR53" i="5"/>
  <c r="AT53" i="5"/>
  <c r="AU53" i="5"/>
  <c r="N54" i="5"/>
  <c r="O54" i="5"/>
  <c r="P54" i="5"/>
  <c r="Q54" i="5"/>
  <c r="R54" i="5"/>
  <c r="S54" i="5"/>
  <c r="T54" i="5"/>
  <c r="U54" i="5"/>
  <c r="V54" i="5"/>
  <c r="W54" i="5"/>
  <c r="X54" i="5"/>
  <c r="Y54" i="5"/>
  <c r="Z54" i="5"/>
  <c r="AA54" i="5"/>
  <c r="AB54" i="5"/>
  <c r="AC54" i="5"/>
  <c r="AD54" i="5"/>
  <c r="AE54" i="5"/>
  <c r="AF54" i="5"/>
  <c r="AG54" i="5"/>
  <c r="AH54" i="5"/>
  <c r="AI54" i="5"/>
  <c r="AJ54" i="5"/>
  <c r="AK54" i="5"/>
  <c r="AL54" i="5"/>
  <c r="AM54" i="5"/>
  <c r="AN54" i="5"/>
  <c r="AO54" i="5"/>
  <c r="AP54" i="5"/>
  <c r="AQ54" i="5"/>
  <c r="AR54" i="5"/>
  <c r="AT54" i="5"/>
  <c r="AU54" i="5"/>
  <c r="N55" i="5"/>
  <c r="O55" i="5"/>
  <c r="P55" i="5"/>
  <c r="Q55" i="5"/>
  <c r="R55" i="5"/>
  <c r="S55" i="5"/>
  <c r="T55" i="5"/>
  <c r="U55" i="5"/>
  <c r="V55" i="5"/>
  <c r="W55" i="5"/>
  <c r="X55" i="5"/>
  <c r="Y55" i="5"/>
  <c r="Z55" i="5"/>
  <c r="AA55" i="5"/>
  <c r="AB55" i="5"/>
  <c r="AC55" i="5"/>
  <c r="AD55" i="5"/>
  <c r="AE55" i="5"/>
  <c r="AF55" i="5"/>
  <c r="AG55" i="5"/>
  <c r="AH55" i="5"/>
  <c r="AI55" i="5"/>
  <c r="AJ55" i="5"/>
  <c r="AK55" i="5"/>
  <c r="AL55" i="5"/>
  <c r="AM55" i="5"/>
  <c r="AN55" i="5"/>
  <c r="AO55" i="5"/>
  <c r="AP55" i="5"/>
  <c r="AQ55" i="5"/>
  <c r="AR55" i="5"/>
  <c r="AT55" i="5"/>
  <c r="AU55" i="5"/>
  <c r="N56" i="5"/>
  <c r="O56" i="5"/>
  <c r="P56" i="5"/>
  <c r="Q56" i="5"/>
  <c r="R56" i="5"/>
  <c r="S56" i="5"/>
  <c r="T56" i="5"/>
  <c r="U56" i="5"/>
  <c r="V56" i="5"/>
  <c r="W56" i="5"/>
  <c r="X56" i="5"/>
  <c r="Y56" i="5"/>
  <c r="Z56" i="5"/>
  <c r="AA56" i="5"/>
  <c r="AB56" i="5"/>
  <c r="AC56" i="5"/>
  <c r="AD56" i="5"/>
  <c r="AE56" i="5"/>
  <c r="AF56" i="5"/>
  <c r="AG56" i="5"/>
  <c r="AH56" i="5"/>
  <c r="AI56" i="5"/>
  <c r="AJ56" i="5"/>
  <c r="AK56" i="5"/>
  <c r="AL56" i="5"/>
  <c r="AM56" i="5"/>
  <c r="AN56" i="5"/>
  <c r="AO56" i="5"/>
  <c r="AP56" i="5"/>
  <c r="AQ56" i="5"/>
  <c r="AR56" i="5"/>
  <c r="AT56" i="5"/>
  <c r="AU56" i="5"/>
  <c r="N57" i="5"/>
  <c r="O57" i="5"/>
  <c r="P57" i="5"/>
  <c r="Q57" i="5"/>
  <c r="R57" i="5"/>
  <c r="S57" i="5"/>
  <c r="T57" i="5"/>
  <c r="U57" i="5"/>
  <c r="V57" i="5"/>
  <c r="W57" i="5"/>
  <c r="X57" i="5"/>
  <c r="Y57" i="5"/>
  <c r="Z57" i="5"/>
  <c r="AA57" i="5"/>
  <c r="AB57" i="5"/>
  <c r="AC57" i="5"/>
  <c r="AD57" i="5"/>
  <c r="AE57" i="5"/>
  <c r="AF57" i="5"/>
  <c r="AG57" i="5"/>
  <c r="AH57" i="5"/>
  <c r="AI57" i="5"/>
  <c r="AJ57" i="5"/>
  <c r="AK57" i="5"/>
  <c r="AL57" i="5"/>
  <c r="AM57" i="5"/>
  <c r="AN57" i="5"/>
  <c r="AO57" i="5"/>
  <c r="AP57" i="5"/>
  <c r="AQ57" i="5"/>
  <c r="AR57" i="5"/>
  <c r="AT57" i="5"/>
  <c r="AU57" i="5"/>
  <c r="N58" i="5"/>
  <c r="O58" i="5"/>
  <c r="P58" i="5"/>
  <c r="Q58" i="5"/>
  <c r="R58" i="5"/>
  <c r="S58" i="5"/>
  <c r="T58" i="5"/>
  <c r="U58" i="5"/>
  <c r="V58" i="5"/>
  <c r="W58" i="5"/>
  <c r="X58" i="5"/>
  <c r="Y58" i="5"/>
  <c r="Z58" i="5"/>
  <c r="AA58" i="5"/>
  <c r="AB58" i="5"/>
  <c r="AC58" i="5"/>
  <c r="AD58" i="5"/>
  <c r="AE58" i="5"/>
  <c r="AF58" i="5"/>
  <c r="AG58" i="5"/>
  <c r="AH58" i="5"/>
  <c r="AI58" i="5"/>
  <c r="AJ58" i="5"/>
  <c r="AK58" i="5"/>
  <c r="AL58" i="5"/>
  <c r="AM58" i="5"/>
  <c r="AN58" i="5"/>
  <c r="AO58" i="5"/>
  <c r="AP58" i="5"/>
  <c r="AQ58" i="5"/>
  <c r="AR58" i="5"/>
  <c r="AT58" i="5"/>
  <c r="AU58" i="5"/>
  <c r="N59" i="5"/>
  <c r="O59" i="5"/>
  <c r="P59" i="5"/>
  <c r="Q59" i="5"/>
  <c r="R59" i="5"/>
  <c r="S59" i="5"/>
  <c r="T59" i="5"/>
  <c r="U59" i="5"/>
  <c r="V59" i="5"/>
  <c r="W59" i="5"/>
  <c r="X59" i="5"/>
  <c r="Y59" i="5"/>
  <c r="Z59" i="5"/>
  <c r="AA59" i="5"/>
  <c r="AB59" i="5"/>
  <c r="AC59" i="5"/>
  <c r="AD59" i="5"/>
  <c r="AE59" i="5"/>
  <c r="AF59" i="5"/>
  <c r="AG59" i="5"/>
  <c r="AH59" i="5"/>
  <c r="AI59" i="5"/>
  <c r="AJ59" i="5"/>
  <c r="AK59" i="5"/>
  <c r="AL59" i="5"/>
  <c r="AM59" i="5"/>
  <c r="AN59" i="5"/>
  <c r="AO59" i="5"/>
  <c r="AP59" i="5"/>
  <c r="AQ59" i="5"/>
  <c r="AR59" i="5"/>
  <c r="AT59" i="5"/>
  <c r="AU59" i="5"/>
  <c r="N60" i="5"/>
  <c r="O60" i="5"/>
  <c r="P60" i="5"/>
  <c r="Q60" i="5"/>
  <c r="R60" i="5"/>
  <c r="S60" i="5"/>
  <c r="T60" i="5"/>
  <c r="U60" i="5"/>
  <c r="V60" i="5"/>
  <c r="W60" i="5"/>
  <c r="X60" i="5"/>
  <c r="Y60" i="5"/>
  <c r="Z60" i="5"/>
  <c r="AA60" i="5"/>
  <c r="AB60" i="5"/>
  <c r="AC60" i="5"/>
  <c r="AD60" i="5"/>
  <c r="AE60" i="5"/>
  <c r="AF60" i="5"/>
  <c r="AG60" i="5"/>
  <c r="AH60" i="5"/>
  <c r="AI60" i="5"/>
  <c r="AJ60" i="5"/>
  <c r="AK60" i="5"/>
  <c r="AL60" i="5"/>
  <c r="AM60" i="5"/>
  <c r="AN60" i="5"/>
  <c r="AO60" i="5"/>
  <c r="AP60" i="5"/>
  <c r="AQ60" i="5"/>
  <c r="AR60" i="5"/>
  <c r="AT60" i="5"/>
  <c r="AU60" i="5"/>
  <c r="N61" i="5"/>
  <c r="O61" i="5"/>
  <c r="P61" i="5"/>
  <c r="Q61" i="5"/>
  <c r="R61" i="5"/>
  <c r="S61" i="5"/>
  <c r="T61" i="5"/>
  <c r="U61" i="5"/>
  <c r="V61" i="5"/>
  <c r="W61" i="5"/>
  <c r="X61" i="5"/>
  <c r="Y61" i="5"/>
  <c r="Z61" i="5"/>
  <c r="AA61" i="5"/>
  <c r="AB61" i="5"/>
  <c r="AC61" i="5"/>
  <c r="AD61" i="5"/>
  <c r="AE61" i="5"/>
  <c r="AF61" i="5"/>
  <c r="AG61" i="5"/>
  <c r="AH61" i="5"/>
  <c r="AI61" i="5"/>
  <c r="AJ61" i="5"/>
  <c r="AK61" i="5"/>
  <c r="AL61" i="5"/>
  <c r="AM61" i="5"/>
  <c r="AN61" i="5"/>
  <c r="AO61" i="5"/>
  <c r="AP61" i="5"/>
  <c r="AQ61" i="5"/>
  <c r="AR61" i="5"/>
  <c r="AT61" i="5"/>
  <c r="AU61" i="5"/>
  <c r="N62" i="5"/>
  <c r="O62" i="5"/>
  <c r="P62" i="5"/>
  <c r="Q62" i="5"/>
  <c r="R62" i="5"/>
  <c r="S62" i="5"/>
  <c r="T62" i="5"/>
  <c r="U62" i="5"/>
  <c r="V62" i="5"/>
  <c r="W62" i="5"/>
  <c r="X62" i="5"/>
  <c r="Y62" i="5"/>
  <c r="Z62" i="5"/>
  <c r="AA62" i="5"/>
  <c r="AB62" i="5"/>
  <c r="AC62" i="5"/>
  <c r="AD62" i="5"/>
  <c r="AE62" i="5"/>
  <c r="AF62" i="5"/>
  <c r="AG62" i="5"/>
  <c r="AH62" i="5"/>
  <c r="AI62" i="5"/>
  <c r="AJ62" i="5"/>
  <c r="AK62" i="5"/>
  <c r="AL62" i="5"/>
  <c r="AM62" i="5"/>
  <c r="AN62" i="5"/>
  <c r="AO62" i="5"/>
  <c r="AP62" i="5"/>
  <c r="AQ62" i="5"/>
  <c r="AR62" i="5"/>
  <c r="AT62" i="5"/>
  <c r="AU62" i="5"/>
  <c r="N63" i="5"/>
  <c r="O63" i="5"/>
  <c r="P63" i="5"/>
  <c r="Q63" i="5"/>
  <c r="R63" i="5"/>
  <c r="S63" i="5"/>
  <c r="T63" i="5"/>
  <c r="U63" i="5"/>
  <c r="V63" i="5"/>
  <c r="W63" i="5"/>
  <c r="X63" i="5"/>
  <c r="Y63" i="5"/>
  <c r="Z63" i="5"/>
  <c r="AA63" i="5"/>
  <c r="AB63" i="5"/>
  <c r="AC63" i="5"/>
  <c r="AD63" i="5"/>
  <c r="AE63" i="5"/>
  <c r="AF63" i="5"/>
  <c r="AG63" i="5"/>
  <c r="AH63" i="5"/>
  <c r="AI63" i="5"/>
  <c r="AJ63" i="5"/>
  <c r="AK63" i="5"/>
  <c r="AL63" i="5"/>
  <c r="AM63" i="5"/>
  <c r="AN63" i="5"/>
  <c r="AO63" i="5"/>
  <c r="AP63" i="5"/>
  <c r="AQ63" i="5"/>
  <c r="AR63" i="5"/>
  <c r="AT63" i="5"/>
  <c r="AU63" i="5"/>
  <c r="N64" i="5"/>
  <c r="O64" i="5"/>
  <c r="P64" i="5"/>
  <c r="Q64" i="5"/>
  <c r="R64" i="5"/>
  <c r="S64" i="5"/>
  <c r="T64" i="5"/>
  <c r="U64" i="5"/>
  <c r="V64" i="5"/>
  <c r="W64" i="5"/>
  <c r="X64" i="5"/>
  <c r="Y64" i="5"/>
  <c r="Z64" i="5"/>
  <c r="AA64" i="5"/>
  <c r="AB64" i="5"/>
  <c r="AC64" i="5"/>
  <c r="AD64" i="5"/>
  <c r="AE64" i="5"/>
  <c r="AF64" i="5"/>
  <c r="AG64" i="5"/>
  <c r="AH64" i="5"/>
  <c r="AI64" i="5"/>
  <c r="AJ64" i="5"/>
  <c r="AK64" i="5"/>
  <c r="AL64" i="5"/>
  <c r="AM64" i="5"/>
  <c r="AN64" i="5"/>
  <c r="AO64" i="5"/>
  <c r="AP64" i="5"/>
  <c r="AQ64" i="5"/>
  <c r="AR64" i="5"/>
  <c r="AT64" i="5"/>
  <c r="AU64" i="5"/>
  <c r="N65" i="5"/>
  <c r="O65" i="5"/>
  <c r="P65" i="5"/>
  <c r="Q65" i="5"/>
  <c r="R65" i="5"/>
  <c r="S65" i="5"/>
  <c r="T65" i="5"/>
  <c r="U65" i="5"/>
  <c r="V65" i="5"/>
  <c r="W65" i="5"/>
  <c r="X65" i="5"/>
  <c r="Y65" i="5"/>
  <c r="Z65" i="5"/>
  <c r="AA65" i="5"/>
  <c r="AB65" i="5"/>
  <c r="AC65" i="5"/>
  <c r="AD65" i="5"/>
  <c r="AE65" i="5"/>
  <c r="AF65" i="5"/>
  <c r="AG65" i="5"/>
  <c r="AH65" i="5"/>
  <c r="AI65" i="5"/>
  <c r="AJ65" i="5"/>
  <c r="AK65" i="5"/>
  <c r="AL65" i="5"/>
  <c r="AM65" i="5"/>
  <c r="AN65" i="5"/>
  <c r="AO65" i="5"/>
  <c r="AP65" i="5"/>
  <c r="AQ65" i="5"/>
  <c r="AR65" i="5"/>
  <c r="AT65" i="5"/>
  <c r="AU65" i="5"/>
  <c r="N66" i="5"/>
  <c r="O66" i="5"/>
  <c r="P66" i="5"/>
  <c r="Q66" i="5"/>
  <c r="R66" i="5"/>
  <c r="S66" i="5"/>
  <c r="T66" i="5"/>
  <c r="U66" i="5"/>
  <c r="V66" i="5"/>
  <c r="W66" i="5"/>
  <c r="X66" i="5"/>
  <c r="Y66" i="5"/>
  <c r="Z66" i="5"/>
  <c r="AA66" i="5"/>
  <c r="AB66" i="5"/>
  <c r="AC66" i="5"/>
  <c r="AD66" i="5"/>
  <c r="AE66" i="5"/>
  <c r="AF66" i="5"/>
  <c r="AG66" i="5"/>
  <c r="AH66" i="5"/>
  <c r="AI66" i="5"/>
  <c r="AJ66" i="5"/>
  <c r="AK66" i="5"/>
  <c r="AL66" i="5"/>
  <c r="AM66" i="5"/>
  <c r="AN66" i="5"/>
  <c r="AO66" i="5"/>
  <c r="AP66" i="5"/>
  <c r="AQ66" i="5"/>
  <c r="AR66" i="5"/>
  <c r="AT66" i="5"/>
  <c r="AU66" i="5"/>
  <c r="N67" i="5"/>
  <c r="O67" i="5"/>
  <c r="P67" i="5"/>
  <c r="Q67" i="5"/>
  <c r="R67" i="5"/>
  <c r="S67" i="5"/>
  <c r="T67" i="5"/>
  <c r="U67" i="5"/>
  <c r="V67" i="5"/>
  <c r="W67" i="5"/>
  <c r="X67" i="5"/>
  <c r="Y67" i="5"/>
  <c r="Z67" i="5"/>
  <c r="AA67" i="5"/>
  <c r="AB67" i="5"/>
  <c r="AC67" i="5"/>
  <c r="AD67" i="5"/>
  <c r="AE67" i="5"/>
  <c r="AF67" i="5"/>
  <c r="AG67" i="5"/>
  <c r="AH67" i="5"/>
  <c r="AI67" i="5"/>
  <c r="AJ67" i="5"/>
  <c r="AK67" i="5"/>
  <c r="AL67" i="5"/>
  <c r="AM67" i="5"/>
  <c r="AN67" i="5"/>
  <c r="AO67" i="5"/>
  <c r="AP67" i="5"/>
  <c r="AQ67" i="5"/>
  <c r="AR67" i="5"/>
  <c r="AT67" i="5"/>
  <c r="AU67" i="5"/>
  <c r="N68" i="5"/>
  <c r="O68" i="5"/>
  <c r="P68" i="5"/>
  <c r="Q68" i="5"/>
  <c r="R68" i="5"/>
  <c r="S68" i="5"/>
  <c r="T68" i="5"/>
  <c r="U68" i="5"/>
  <c r="V68" i="5"/>
  <c r="W68" i="5"/>
  <c r="X68" i="5"/>
  <c r="Y68" i="5"/>
  <c r="Z68" i="5"/>
  <c r="AA68" i="5"/>
  <c r="AB68" i="5"/>
  <c r="AC68" i="5"/>
  <c r="AD68" i="5"/>
  <c r="AE68" i="5"/>
  <c r="AF68" i="5"/>
  <c r="AG68" i="5"/>
  <c r="AH68" i="5"/>
  <c r="AI68" i="5"/>
  <c r="AJ68" i="5"/>
  <c r="AK68" i="5"/>
  <c r="AL68" i="5"/>
  <c r="AM68" i="5"/>
  <c r="AN68" i="5"/>
  <c r="AO68" i="5"/>
  <c r="AP68" i="5"/>
  <c r="AQ68" i="5"/>
  <c r="AR68" i="5"/>
  <c r="AT68" i="5"/>
  <c r="AU68" i="5"/>
  <c r="N69" i="5"/>
  <c r="O69" i="5"/>
  <c r="P69" i="5"/>
  <c r="Q69" i="5"/>
  <c r="R69" i="5"/>
  <c r="S69" i="5"/>
  <c r="T69" i="5"/>
  <c r="U69" i="5"/>
  <c r="V69" i="5"/>
  <c r="W69" i="5"/>
  <c r="X69" i="5"/>
  <c r="Y69" i="5"/>
  <c r="Z69" i="5"/>
  <c r="AA69" i="5"/>
  <c r="AB69" i="5"/>
  <c r="AC69" i="5"/>
  <c r="AD69" i="5"/>
  <c r="AE69" i="5"/>
  <c r="AF69" i="5"/>
  <c r="AG69" i="5"/>
  <c r="AH69" i="5"/>
  <c r="AI69" i="5"/>
  <c r="AJ69" i="5"/>
  <c r="AK69" i="5"/>
  <c r="AL69" i="5"/>
  <c r="AM69" i="5"/>
  <c r="AN69" i="5"/>
  <c r="AO69" i="5"/>
  <c r="AP69" i="5"/>
  <c r="AQ69" i="5"/>
  <c r="AR69" i="5"/>
  <c r="AT69" i="5"/>
  <c r="AU69" i="5"/>
  <c r="N70" i="5"/>
  <c r="O70" i="5"/>
  <c r="P70" i="5"/>
  <c r="Q70" i="5"/>
  <c r="R70" i="5"/>
  <c r="S70" i="5"/>
  <c r="T70" i="5"/>
  <c r="U70" i="5"/>
  <c r="V70" i="5"/>
  <c r="W70" i="5"/>
  <c r="X70" i="5"/>
  <c r="Y70" i="5"/>
  <c r="Z70" i="5"/>
  <c r="AA70" i="5"/>
  <c r="AB70" i="5"/>
  <c r="AC70" i="5"/>
  <c r="AD70" i="5"/>
  <c r="AE70" i="5"/>
  <c r="AF70" i="5"/>
  <c r="AG70" i="5"/>
  <c r="AH70" i="5"/>
  <c r="AI70" i="5"/>
  <c r="AJ70" i="5"/>
  <c r="AK70" i="5"/>
  <c r="AL70" i="5"/>
  <c r="AM70" i="5"/>
  <c r="AN70" i="5"/>
  <c r="AO70" i="5"/>
  <c r="AP70" i="5"/>
  <c r="AQ70" i="5"/>
  <c r="AR70" i="5"/>
  <c r="AT70" i="5"/>
  <c r="AU70" i="5"/>
  <c r="N71" i="5"/>
  <c r="O71" i="5"/>
  <c r="P71" i="5"/>
  <c r="Q71" i="5"/>
  <c r="R71" i="5"/>
  <c r="S71" i="5"/>
  <c r="T71" i="5"/>
  <c r="U71" i="5"/>
  <c r="V71" i="5"/>
  <c r="W71" i="5"/>
  <c r="X71" i="5"/>
  <c r="Y71" i="5"/>
  <c r="Z71" i="5"/>
  <c r="AA71" i="5"/>
  <c r="AB71" i="5"/>
  <c r="AC71" i="5"/>
  <c r="AD71" i="5"/>
  <c r="AE71" i="5"/>
  <c r="AF71" i="5"/>
  <c r="AG71" i="5"/>
  <c r="AH71" i="5"/>
  <c r="AI71" i="5"/>
  <c r="AJ71" i="5"/>
  <c r="AK71" i="5"/>
  <c r="AL71" i="5"/>
  <c r="AM71" i="5"/>
  <c r="AN71" i="5"/>
  <c r="AO71" i="5"/>
  <c r="AP71" i="5"/>
  <c r="AQ71" i="5"/>
  <c r="AR71" i="5"/>
  <c r="AT71" i="5"/>
  <c r="AU71" i="5"/>
  <c r="N72" i="5"/>
  <c r="O72" i="5"/>
  <c r="P72" i="5"/>
  <c r="Q72" i="5"/>
  <c r="R72" i="5"/>
  <c r="S72" i="5"/>
  <c r="T72" i="5"/>
  <c r="U72" i="5"/>
  <c r="V72" i="5"/>
  <c r="W72" i="5"/>
  <c r="X72" i="5"/>
  <c r="Y72" i="5"/>
  <c r="Z72" i="5"/>
  <c r="AA72" i="5"/>
  <c r="AB72" i="5"/>
  <c r="AC72" i="5"/>
  <c r="AD72" i="5"/>
  <c r="AE72" i="5"/>
  <c r="AF72" i="5"/>
  <c r="AG72" i="5"/>
  <c r="AH72" i="5"/>
  <c r="AI72" i="5"/>
  <c r="AJ72" i="5"/>
  <c r="AK72" i="5"/>
  <c r="AL72" i="5"/>
  <c r="AM72" i="5"/>
  <c r="AN72" i="5"/>
  <c r="AO72" i="5"/>
  <c r="AP72" i="5"/>
  <c r="AQ72" i="5"/>
  <c r="AR72" i="5"/>
  <c r="AT72" i="5"/>
  <c r="AU72" i="5"/>
  <c r="N73" i="5"/>
  <c r="O73" i="5"/>
  <c r="P73" i="5"/>
  <c r="Q73" i="5"/>
  <c r="R73" i="5"/>
  <c r="S73" i="5"/>
  <c r="T73" i="5"/>
  <c r="U73" i="5"/>
  <c r="V73" i="5"/>
  <c r="W73" i="5"/>
  <c r="X73" i="5"/>
  <c r="Y73" i="5"/>
  <c r="Z73" i="5"/>
  <c r="AA73" i="5"/>
  <c r="AB73" i="5"/>
  <c r="AC73" i="5"/>
  <c r="AD73" i="5"/>
  <c r="AE73" i="5"/>
  <c r="AF73" i="5"/>
  <c r="AG73" i="5"/>
  <c r="AH73" i="5"/>
  <c r="AI73" i="5"/>
  <c r="AJ73" i="5"/>
  <c r="AK73" i="5"/>
  <c r="AL73" i="5"/>
  <c r="AM73" i="5"/>
  <c r="AN73" i="5"/>
  <c r="AO73" i="5"/>
  <c r="AP73" i="5"/>
  <c r="AQ73" i="5"/>
  <c r="AR73" i="5"/>
  <c r="AT73" i="5"/>
  <c r="AU73" i="5"/>
  <c r="N74" i="5"/>
  <c r="O74" i="5"/>
  <c r="P74" i="5"/>
  <c r="Q74" i="5"/>
  <c r="R74" i="5"/>
  <c r="S74" i="5"/>
  <c r="T74" i="5"/>
  <c r="U74" i="5"/>
  <c r="V74" i="5"/>
  <c r="W74" i="5"/>
  <c r="X74" i="5"/>
  <c r="Y74" i="5"/>
  <c r="Z74" i="5"/>
  <c r="AA74" i="5"/>
  <c r="AB74" i="5"/>
  <c r="AC74" i="5"/>
  <c r="AD74" i="5"/>
  <c r="AE74" i="5"/>
  <c r="AF74" i="5"/>
  <c r="AG74" i="5"/>
  <c r="AH74" i="5"/>
  <c r="AI74" i="5"/>
  <c r="AJ74" i="5"/>
  <c r="AK74" i="5"/>
  <c r="AL74" i="5"/>
  <c r="AM74" i="5"/>
  <c r="AN74" i="5"/>
  <c r="AO74" i="5"/>
  <c r="AP74" i="5"/>
  <c r="AQ74" i="5"/>
  <c r="AR74" i="5"/>
  <c r="AT74" i="5"/>
  <c r="AU74" i="5"/>
  <c r="N75" i="5"/>
  <c r="O75" i="5"/>
  <c r="P75" i="5"/>
  <c r="Q75" i="5"/>
  <c r="R75" i="5"/>
  <c r="S75" i="5"/>
  <c r="T75" i="5"/>
  <c r="U75" i="5"/>
  <c r="V75" i="5"/>
  <c r="W75" i="5"/>
  <c r="X75" i="5"/>
  <c r="Y75" i="5"/>
  <c r="Z75" i="5"/>
  <c r="AA75" i="5"/>
  <c r="AB75" i="5"/>
  <c r="AC75" i="5"/>
  <c r="AD75" i="5"/>
  <c r="AE75" i="5"/>
  <c r="AF75" i="5"/>
  <c r="AG75" i="5"/>
  <c r="AH75" i="5"/>
  <c r="AI75" i="5"/>
  <c r="AJ75" i="5"/>
  <c r="AK75" i="5"/>
  <c r="AL75" i="5"/>
  <c r="AM75" i="5"/>
  <c r="AN75" i="5"/>
  <c r="AO75" i="5"/>
  <c r="AP75" i="5"/>
  <c r="AQ75" i="5"/>
  <c r="AR75" i="5"/>
  <c r="AT75" i="5"/>
  <c r="AU75"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AP76" i="5"/>
  <c r="AQ76" i="5"/>
  <c r="AR76" i="5"/>
  <c r="AT76" i="5"/>
  <c r="AU76" i="5"/>
  <c r="N77" i="5"/>
  <c r="O77" i="5"/>
  <c r="P77" i="5"/>
  <c r="Q77" i="5"/>
  <c r="R77" i="5"/>
  <c r="S77" i="5"/>
  <c r="T77" i="5"/>
  <c r="U77" i="5"/>
  <c r="V77" i="5"/>
  <c r="W77" i="5"/>
  <c r="X77" i="5"/>
  <c r="Y77" i="5"/>
  <c r="Z77" i="5"/>
  <c r="AA77" i="5"/>
  <c r="AB77" i="5"/>
  <c r="AC77" i="5"/>
  <c r="AD77" i="5"/>
  <c r="AE77" i="5"/>
  <c r="AF77" i="5"/>
  <c r="AG77" i="5"/>
  <c r="AH77" i="5"/>
  <c r="AI77" i="5"/>
  <c r="AJ77" i="5"/>
  <c r="AK77" i="5"/>
  <c r="AL77" i="5"/>
  <c r="AM77" i="5"/>
  <c r="AN77" i="5"/>
  <c r="AO77" i="5"/>
  <c r="AP77" i="5"/>
  <c r="AQ77" i="5"/>
  <c r="AR77" i="5"/>
  <c r="AT77" i="5"/>
  <c r="AU77" i="5"/>
  <c r="N78" i="5"/>
  <c r="O78" i="5"/>
  <c r="P78" i="5"/>
  <c r="Q78" i="5"/>
  <c r="R78" i="5"/>
  <c r="S78" i="5"/>
  <c r="T78" i="5"/>
  <c r="U78" i="5"/>
  <c r="V78" i="5"/>
  <c r="W78" i="5"/>
  <c r="X78" i="5"/>
  <c r="Y78" i="5"/>
  <c r="Z78" i="5"/>
  <c r="AA78" i="5"/>
  <c r="AB78" i="5"/>
  <c r="AC78" i="5"/>
  <c r="AD78" i="5"/>
  <c r="AE78" i="5"/>
  <c r="AF78" i="5"/>
  <c r="AG78" i="5"/>
  <c r="AH78" i="5"/>
  <c r="AI78" i="5"/>
  <c r="AJ78" i="5"/>
  <c r="AK78" i="5"/>
  <c r="AL78" i="5"/>
  <c r="AM78" i="5"/>
  <c r="AN78" i="5"/>
  <c r="AO78" i="5"/>
  <c r="AP78" i="5"/>
  <c r="AQ78" i="5"/>
  <c r="AR78" i="5"/>
  <c r="AT78" i="5"/>
  <c r="AU78" i="5"/>
  <c r="N79" i="5"/>
  <c r="O79" i="5"/>
  <c r="P79" i="5"/>
  <c r="Q79" i="5"/>
  <c r="R79" i="5"/>
  <c r="S79" i="5"/>
  <c r="T79" i="5"/>
  <c r="U79" i="5"/>
  <c r="V79" i="5"/>
  <c r="W79" i="5"/>
  <c r="X79" i="5"/>
  <c r="Y79" i="5"/>
  <c r="Z79" i="5"/>
  <c r="AA79" i="5"/>
  <c r="AB79" i="5"/>
  <c r="AC79" i="5"/>
  <c r="AD79" i="5"/>
  <c r="AE79" i="5"/>
  <c r="AF79" i="5"/>
  <c r="AG79" i="5"/>
  <c r="AH79" i="5"/>
  <c r="AI79" i="5"/>
  <c r="AJ79" i="5"/>
  <c r="AK79" i="5"/>
  <c r="AL79" i="5"/>
  <c r="AM79" i="5"/>
  <c r="AN79" i="5"/>
  <c r="AO79" i="5"/>
  <c r="AP79" i="5"/>
  <c r="AQ79" i="5"/>
  <c r="AR79" i="5"/>
  <c r="AT79" i="5"/>
  <c r="AU79" i="5"/>
  <c r="N80" i="5"/>
  <c r="O80" i="5"/>
  <c r="P80" i="5"/>
  <c r="Q80" i="5"/>
  <c r="R80" i="5"/>
  <c r="S80" i="5"/>
  <c r="T80" i="5"/>
  <c r="U80" i="5"/>
  <c r="V80" i="5"/>
  <c r="W80" i="5"/>
  <c r="X80" i="5"/>
  <c r="Y80" i="5"/>
  <c r="Z80" i="5"/>
  <c r="AA80" i="5"/>
  <c r="AB80" i="5"/>
  <c r="AC80" i="5"/>
  <c r="AD80" i="5"/>
  <c r="AE80" i="5"/>
  <c r="AF80" i="5"/>
  <c r="AG80" i="5"/>
  <c r="AH80" i="5"/>
  <c r="AI80" i="5"/>
  <c r="AJ80" i="5"/>
  <c r="AK80" i="5"/>
  <c r="AL80" i="5"/>
  <c r="AM80" i="5"/>
  <c r="AN80" i="5"/>
  <c r="AO80" i="5"/>
  <c r="AP80" i="5"/>
  <c r="AQ80" i="5"/>
  <c r="AR80" i="5"/>
  <c r="AT80" i="5"/>
  <c r="AU80" i="5"/>
  <c r="N81" i="5"/>
  <c r="O81" i="5"/>
  <c r="P81" i="5"/>
  <c r="Q81" i="5"/>
  <c r="R81" i="5"/>
  <c r="S81" i="5"/>
  <c r="T81" i="5"/>
  <c r="U81" i="5"/>
  <c r="V81" i="5"/>
  <c r="W81" i="5"/>
  <c r="X81" i="5"/>
  <c r="Y81" i="5"/>
  <c r="Z81" i="5"/>
  <c r="AA81" i="5"/>
  <c r="AB81" i="5"/>
  <c r="AC81" i="5"/>
  <c r="AD81" i="5"/>
  <c r="AE81" i="5"/>
  <c r="AF81" i="5"/>
  <c r="AG81" i="5"/>
  <c r="AH81" i="5"/>
  <c r="AI81" i="5"/>
  <c r="AJ81" i="5"/>
  <c r="AK81" i="5"/>
  <c r="AL81" i="5"/>
  <c r="AM81" i="5"/>
  <c r="AN81" i="5"/>
  <c r="AO81" i="5"/>
  <c r="AP81" i="5"/>
  <c r="AQ81" i="5"/>
  <c r="AR81" i="5"/>
  <c r="AT81" i="5"/>
  <c r="AU81" i="5"/>
  <c r="N82" i="5"/>
  <c r="O82" i="5"/>
  <c r="P82" i="5"/>
  <c r="Q82" i="5"/>
  <c r="R82" i="5"/>
  <c r="S82" i="5"/>
  <c r="T82" i="5"/>
  <c r="U82" i="5"/>
  <c r="V82" i="5"/>
  <c r="W82" i="5"/>
  <c r="X82" i="5"/>
  <c r="Y82" i="5"/>
  <c r="Z82" i="5"/>
  <c r="AA82" i="5"/>
  <c r="AB82" i="5"/>
  <c r="AC82" i="5"/>
  <c r="AD82" i="5"/>
  <c r="AE82" i="5"/>
  <c r="AF82" i="5"/>
  <c r="AG82" i="5"/>
  <c r="AH82" i="5"/>
  <c r="AI82" i="5"/>
  <c r="AJ82" i="5"/>
  <c r="AK82" i="5"/>
  <c r="AL82" i="5"/>
  <c r="AM82" i="5"/>
  <c r="AN82" i="5"/>
  <c r="AO82" i="5"/>
  <c r="AP82" i="5"/>
  <c r="AQ82" i="5"/>
  <c r="AR82" i="5"/>
  <c r="AT82" i="5"/>
  <c r="AU82" i="5"/>
  <c r="N83" i="5"/>
  <c r="O83" i="5"/>
  <c r="P83" i="5"/>
  <c r="Q83" i="5"/>
  <c r="R83" i="5"/>
  <c r="S83" i="5"/>
  <c r="T83" i="5"/>
  <c r="U83" i="5"/>
  <c r="V83" i="5"/>
  <c r="W83" i="5"/>
  <c r="X83" i="5"/>
  <c r="Y83" i="5"/>
  <c r="Z83" i="5"/>
  <c r="AA83" i="5"/>
  <c r="AB83" i="5"/>
  <c r="AC83" i="5"/>
  <c r="AD83" i="5"/>
  <c r="AE83" i="5"/>
  <c r="AF83" i="5"/>
  <c r="AG83" i="5"/>
  <c r="AH83" i="5"/>
  <c r="AI83" i="5"/>
  <c r="AJ83" i="5"/>
  <c r="AK83" i="5"/>
  <c r="AL83" i="5"/>
  <c r="AM83" i="5"/>
  <c r="AN83" i="5"/>
  <c r="AO83" i="5"/>
  <c r="AP83" i="5"/>
  <c r="AQ83" i="5"/>
  <c r="AR83" i="5"/>
  <c r="AT83" i="5"/>
  <c r="AU83" i="5"/>
  <c r="N84" i="5"/>
  <c r="O84" i="5"/>
  <c r="P84" i="5"/>
  <c r="Q84" i="5"/>
  <c r="R84" i="5"/>
  <c r="S84" i="5"/>
  <c r="T84" i="5"/>
  <c r="U84" i="5"/>
  <c r="V84" i="5"/>
  <c r="W84" i="5"/>
  <c r="X84" i="5"/>
  <c r="Y84" i="5"/>
  <c r="Z84" i="5"/>
  <c r="AA84" i="5"/>
  <c r="AB84" i="5"/>
  <c r="AC84" i="5"/>
  <c r="AD84" i="5"/>
  <c r="AE84" i="5"/>
  <c r="AF84" i="5"/>
  <c r="AG84" i="5"/>
  <c r="AH84" i="5"/>
  <c r="AI84" i="5"/>
  <c r="AJ84" i="5"/>
  <c r="AK84" i="5"/>
  <c r="AL84" i="5"/>
  <c r="AM84" i="5"/>
  <c r="AN84" i="5"/>
  <c r="AO84" i="5"/>
  <c r="AP84" i="5"/>
  <c r="AQ84" i="5"/>
  <c r="AR84" i="5"/>
  <c r="AT84" i="5"/>
  <c r="AU84" i="5"/>
  <c r="N85" i="5"/>
  <c r="O85" i="5"/>
  <c r="P85" i="5"/>
  <c r="Q85" i="5"/>
  <c r="R85" i="5"/>
  <c r="S85" i="5"/>
  <c r="T85" i="5"/>
  <c r="U85" i="5"/>
  <c r="V85" i="5"/>
  <c r="W85" i="5"/>
  <c r="X85" i="5"/>
  <c r="Y85" i="5"/>
  <c r="Z85" i="5"/>
  <c r="AA85" i="5"/>
  <c r="AB85" i="5"/>
  <c r="AC85" i="5"/>
  <c r="AD85" i="5"/>
  <c r="AE85" i="5"/>
  <c r="AF85" i="5"/>
  <c r="AG85" i="5"/>
  <c r="AH85" i="5"/>
  <c r="AI85" i="5"/>
  <c r="AJ85" i="5"/>
  <c r="AK85" i="5"/>
  <c r="AL85" i="5"/>
  <c r="AM85" i="5"/>
  <c r="AN85" i="5"/>
  <c r="AO85" i="5"/>
  <c r="AP85" i="5"/>
  <c r="AQ85" i="5"/>
  <c r="AR85" i="5"/>
  <c r="AT85" i="5"/>
  <c r="AU85" i="5"/>
  <c r="N86" i="5"/>
  <c r="O86" i="5"/>
  <c r="P86" i="5"/>
  <c r="Q86" i="5"/>
  <c r="R86" i="5"/>
  <c r="S86" i="5"/>
  <c r="T86" i="5"/>
  <c r="U86" i="5"/>
  <c r="V86" i="5"/>
  <c r="W86" i="5"/>
  <c r="X86" i="5"/>
  <c r="Y86" i="5"/>
  <c r="Z86" i="5"/>
  <c r="AA86" i="5"/>
  <c r="AB86" i="5"/>
  <c r="AC86" i="5"/>
  <c r="AD86" i="5"/>
  <c r="AE86" i="5"/>
  <c r="AF86" i="5"/>
  <c r="AG86" i="5"/>
  <c r="AH86" i="5"/>
  <c r="AI86" i="5"/>
  <c r="AJ86" i="5"/>
  <c r="AK86" i="5"/>
  <c r="AL86" i="5"/>
  <c r="AM86" i="5"/>
  <c r="AN86" i="5"/>
  <c r="AO86" i="5"/>
  <c r="AP86" i="5"/>
  <c r="AQ86" i="5"/>
  <c r="AR86" i="5"/>
  <c r="AT86" i="5"/>
  <c r="AU86" i="5"/>
  <c r="N87" i="5"/>
  <c r="O87" i="5"/>
  <c r="P87" i="5"/>
  <c r="Q87" i="5"/>
  <c r="R87" i="5"/>
  <c r="S87" i="5"/>
  <c r="T87" i="5"/>
  <c r="U87" i="5"/>
  <c r="V87" i="5"/>
  <c r="W87" i="5"/>
  <c r="X87" i="5"/>
  <c r="Y87" i="5"/>
  <c r="Z87" i="5"/>
  <c r="AA87" i="5"/>
  <c r="AB87" i="5"/>
  <c r="AC87" i="5"/>
  <c r="AD87" i="5"/>
  <c r="AE87" i="5"/>
  <c r="AF87" i="5"/>
  <c r="AG87" i="5"/>
  <c r="AH87" i="5"/>
  <c r="AI87" i="5"/>
  <c r="AJ87" i="5"/>
  <c r="AK87" i="5"/>
  <c r="AL87" i="5"/>
  <c r="AM87" i="5"/>
  <c r="AN87" i="5"/>
  <c r="AO87" i="5"/>
  <c r="AP87" i="5"/>
  <c r="AQ87" i="5"/>
  <c r="AR87" i="5"/>
  <c r="AT87" i="5"/>
  <c r="AU87" i="5"/>
  <c r="N88" i="5"/>
  <c r="O88" i="5"/>
  <c r="P88" i="5"/>
  <c r="Q88" i="5"/>
  <c r="R88" i="5"/>
  <c r="S88" i="5"/>
  <c r="T88" i="5"/>
  <c r="U88" i="5"/>
  <c r="V88" i="5"/>
  <c r="W88" i="5"/>
  <c r="X88" i="5"/>
  <c r="Y88" i="5"/>
  <c r="Z88" i="5"/>
  <c r="AA88" i="5"/>
  <c r="AB88" i="5"/>
  <c r="AC88" i="5"/>
  <c r="AD88" i="5"/>
  <c r="AE88" i="5"/>
  <c r="AF88" i="5"/>
  <c r="AG88" i="5"/>
  <c r="AH88" i="5"/>
  <c r="AI88" i="5"/>
  <c r="AJ88" i="5"/>
  <c r="AK88" i="5"/>
  <c r="AL88" i="5"/>
  <c r="AM88" i="5"/>
  <c r="AN88" i="5"/>
  <c r="AO88" i="5"/>
  <c r="AP88" i="5"/>
  <c r="AQ88" i="5"/>
  <c r="AR88" i="5"/>
  <c r="AT88" i="5"/>
  <c r="AU88" i="5"/>
  <c r="N89" i="5"/>
  <c r="O89" i="5"/>
  <c r="P89" i="5"/>
  <c r="Q89" i="5"/>
  <c r="R89" i="5"/>
  <c r="S89" i="5"/>
  <c r="T89" i="5"/>
  <c r="U89" i="5"/>
  <c r="V89" i="5"/>
  <c r="W89" i="5"/>
  <c r="X89" i="5"/>
  <c r="Y89" i="5"/>
  <c r="Z89" i="5"/>
  <c r="AA89" i="5"/>
  <c r="AB89" i="5"/>
  <c r="AC89" i="5"/>
  <c r="AD89" i="5"/>
  <c r="AE89" i="5"/>
  <c r="AF89" i="5"/>
  <c r="AG89" i="5"/>
  <c r="AH89" i="5"/>
  <c r="AI89" i="5"/>
  <c r="AJ89" i="5"/>
  <c r="AK89" i="5"/>
  <c r="AL89" i="5"/>
  <c r="AM89" i="5"/>
  <c r="AN89" i="5"/>
  <c r="AO89" i="5"/>
  <c r="AP89" i="5"/>
  <c r="AQ89" i="5"/>
  <c r="AR89" i="5"/>
  <c r="AT89" i="5"/>
  <c r="AU89" i="5"/>
  <c r="N90" i="5"/>
  <c r="O90" i="5"/>
  <c r="P90" i="5"/>
  <c r="Q90" i="5"/>
  <c r="R90" i="5"/>
  <c r="S90" i="5"/>
  <c r="T90" i="5"/>
  <c r="U90" i="5"/>
  <c r="V90" i="5"/>
  <c r="W90" i="5"/>
  <c r="X90" i="5"/>
  <c r="Y90" i="5"/>
  <c r="Z90" i="5"/>
  <c r="AA90" i="5"/>
  <c r="AB90" i="5"/>
  <c r="AC90" i="5"/>
  <c r="AD90" i="5"/>
  <c r="AE90" i="5"/>
  <c r="AF90" i="5"/>
  <c r="AG90" i="5"/>
  <c r="AH90" i="5"/>
  <c r="AI90" i="5"/>
  <c r="AJ90" i="5"/>
  <c r="AK90" i="5"/>
  <c r="AL90" i="5"/>
  <c r="AM90" i="5"/>
  <c r="AN90" i="5"/>
  <c r="AO90" i="5"/>
  <c r="AP90" i="5"/>
  <c r="AQ90" i="5"/>
  <c r="AR90" i="5"/>
  <c r="AT90" i="5"/>
  <c r="AU90" i="5"/>
  <c r="N91" i="5"/>
  <c r="O91" i="5"/>
  <c r="P91" i="5"/>
  <c r="Q91" i="5"/>
  <c r="R91" i="5"/>
  <c r="S91" i="5"/>
  <c r="T91" i="5"/>
  <c r="U91" i="5"/>
  <c r="V91" i="5"/>
  <c r="W91" i="5"/>
  <c r="X91" i="5"/>
  <c r="Y91" i="5"/>
  <c r="Z91" i="5"/>
  <c r="AA91" i="5"/>
  <c r="AB91" i="5"/>
  <c r="AC91" i="5"/>
  <c r="AD91" i="5"/>
  <c r="AE91" i="5"/>
  <c r="AF91" i="5"/>
  <c r="AG91" i="5"/>
  <c r="AH91" i="5"/>
  <c r="AI91" i="5"/>
  <c r="AJ91" i="5"/>
  <c r="AK91" i="5"/>
  <c r="AL91" i="5"/>
  <c r="AM91" i="5"/>
  <c r="AN91" i="5"/>
  <c r="AO91" i="5"/>
  <c r="AP91" i="5"/>
  <c r="AQ91" i="5"/>
  <c r="AR91" i="5"/>
  <c r="AT91" i="5"/>
  <c r="AU91" i="5"/>
  <c r="N92" i="5"/>
  <c r="O92" i="5"/>
  <c r="P92" i="5"/>
  <c r="Q92" i="5"/>
  <c r="R92" i="5"/>
  <c r="S92" i="5"/>
  <c r="T92" i="5"/>
  <c r="U92" i="5"/>
  <c r="V92" i="5"/>
  <c r="W92" i="5"/>
  <c r="X92" i="5"/>
  <c r="Y92" i="5"/>
  <c r="Z92" i="5"/>
  <c r="AA92" i="5"/>
  <c r="AB92" i="5"/>
  <c r="AC92" i="5"/>
  <c r="AD92" i="5"/>
  <c r="AE92" i="5"/>
  <c r="AF92" i="5"/>
  <c r="AG92" i="5"/>
  <c r="AH92" i="5"/>
  <c r="AI92" i="5"/>
  <c r="AJ92" i="5"/>
  <c r="AK92" i="5"/>
  <c r="AL92" i="5"/>
  <c r="AM92" i="5"/>
  <c r="AN92" i="5"/>
  <c r="AO92" i="5"/>
  <c r="AP92" i="5"/>
  <c r="AQ92" i="5"/>
  <c r="AR92" i="5"/>
  <c r="AT92" i="5"/>
  <c r="AU92" i="5"/>
  <c r="N93" i="5"/>
  <c r="O93" i="5"/>
  <c r="P93" i="5"/>
  <c r="Q93" i="5"/>
  <c r="R93" i="5"/>
  <c r="S93" i="5"/>
  <c r="T93" i="5"/>
  <c r="U93" i="5"/>
  <c r="V93" i="5"/>
  <c r="W93" i="5"/>
  <c r="X93" i="5"/>
  <c r="Y93" i="5"/>
  <c r="Z93" i="5"/>
  <c r="AA93" i="5"/>
  <c r="AB93" i="5"/>
  <c r="AC93" i="5"/>
  <c r="AD93" i="5"/>
  <c r="AE93" i="5"/>
  <c r="AF93" i="5"/>
  <c r="AG93" i="5"/>
  <c r="AH93" i="5"/>
  <c r="AI93" i="5"/>
  <c r="AJ93" i="5"/>
  <c r="AK93" i="5"/>
  <c r="AL93" i="5"/>
  <c r="AM93" i="5"/>
  <c r="AN93" i="5"/>
  <c r="AO93" i="5"/>
  <c r="AP93" i="5"/>
  <c r="AQ93" i="5"/>
  <c r="AR93" i="5"/>
  <c r="AT93" i="5"/>
  <c r="AU93" i="5"/>
  <c r="N94" i="5"/>
  <c r="O94" i="5"/>
  <c r="P94" i="5"/>
  <c r="Q94" i="5"/>
  <c r="R94" i="5"/>
  <c r="S94" i="5"/>
  <c r="T94" i="5"/>
  <c r="U94" i="5"/>
  <c r="V94" i="5"/>
  <c r="W94" i="5"/>
  <c r="X94" i="5"/>
  <c r="Y94" i="5"/>
  <c r="Z94" i="5"/>
  <c r="AA94" i="5"/>
  <c r="AB94" i="5"/>
  <c r="AC94" i="5"/>
  <c r="AD94" i="5"/>
  <c r="AE94" i="5"/>
  <c r="AF94" i="5"/>
  <c r="AG94" i="5"/>
  <c r="AH94" i="5"/>
  <c r="AI94" i="5"/>
  <c r="AJ94" i="5"/>
  <c r="AK94" i="5"/>
  <c r="AL94" i="5"/>
  <c r="AM94" i="5"/>
  <c r="AN94" i="5"/>
  <c r="AO94" i="5"/>
  <c r="AP94" i="5"/>
  <c r="AQ94" i="5"/>
  <c r="AR94" i="5"/>
  <c r="AT94" i="5"/>
  <c r="AU94" i="5"/>
  <c r="N95" i="5"/>
  <c r="O95" i="5"/>
  <c r="P95" i="5"/>
  <c r="Q95" i="5"/>
  <c r="R95" i="5"/>
  <c r="S95" i="5"/>
  <c r="T95" i="5"/>
  <c r="U95" i="5"/>
  <c r="V95" i="5"/>
  <c r="W95" i="5"/>
  <c r="X95" i="5"/>
  <c r="Y95" i="5"/>
  <c r="Z95" i="5"/>
  <c r="AA95" i="5"/>
  <c r="AB95" i="5"/>
  <c r="AC95" i="5"/>
  <c r="AD95" i="5"/>
  <c r="AE95" i="5"/>
  <c r="AF95" i="5"/>
  <c r="AG95" i="5"/>
  <c r="AH95" i="5"/>
  <c r="AI95" i="5"/>
  <c r="AJ95" i="5"/>
  <c r="AK95" i="5"/>
  <c r="AL95" i="5"/>
  <c r="AM95" i="5"/>
  <c r="AN95" i="5"/>
  <c r="AO95" i="5"/>
  <c r="AP95" i="5"/>
  <c r="AQ95" i="5"/>
  <c r="AR95" i="5"/>
  <c r="AT95" i="5"/>
  <c r="AU95" i="5"/>
  <c r="N96" i="5"/>
  <c r="O96" i="5"/>
  <c r="P96" i="5"/>
  <c r="Q96" i="5"/>
  <c r="R96" i="5"/>
  <c r="S96" i="5"/>
  <c r="T96" i="5"/>
  <c r="U96" i="5"/>
  <c r="V96" i="5"/>
  <c r="W96" i="5"/>
  <c r="X96" i="5"/>
  <c r="Y96" i="5"/>
  <c r="Z96" i="5"/>
  <c r="AA96" i="5"/>
  <c r="AB96" i="5"/>
  <c r="AC96" i="5"/>
  <c r="AD96" i="5"/>
  <c r="AE96" i="5"/>
  <c r="AF96" i="5"/>
  <c r="AG96" i="5"/>
  <c r="AH96" i="5"/>
  <c r="AI96" i="5"/>
  <c r="AJ96" i="5"/>
  <c r="AK96" i="5"/>
  <c r="AL96" i="5"/>
  <c r="AM96" i="5"/>
  <c r="AN96" i="5"/>
  <c r="AO96" i="5"/>
  <c r="AP96" i="5"/>
  <c r="AQ96" i="5"/>
  <c r="AR96" i="5"/>
  <c r="AT96" i="5"/>
  <c r="AU96" i="5"/>
  <c r="N97" i="5"/>
  <c r="O97" i="5"/>
  <c r="P97" i="5"/>
  <c r="Q97" i="5"/>
  <c r="R97" i="5"/>
  <c r="S97" i="5"/>
  <c r="T97" i="5"/>
  <c r="U97" i="5"/>
  <c r="V97" i="5"/>
  <c r="W97" i="5"/>
  <c r="X97" i="5"/>
  <c r="Y97" i="5"/>
  <c r="Z97" i="5"/>
  <c r="AA97" i="5"/>
  <c r="AB97" i="5"/>
  <c r="AC97" i="5"/>
  <c r="AD97" i="5"/>
  <c r="AE97" i="5"/>
  <c r="AF97" i="5"/>
  <c r="AG97" i="5"/>
  <c r="AH97" i="5"/>
  <c r="AI97" i="5"/>
  <c r="AJ97" i="5"/>
  <c r="AK97" i="5"/>
  <c r="AL97" i="5"/>
  <c r="AM97" i="5"/>
  <c r="AN97" i="5"/>
  <c r="AO97" i="5"/>
  <c r="AP97" i="5"/>
  <c r="AQ97" i="5"/>
  <c r="AR97" i="5"/>
  <c r="AT97" i="5"/>
  <c r="AU97" i="5"/>
  <c r="N98" i="5"/>
  <c r="O98" i="5"/>
  <c r="P98" i="5"/>
  <c r="Q98" i="5"/>
  <c r="R98" i="5"/>
  <c r="S98" i="5"/>
  <c r="T98" i="5"/>
  <c r="U98" i="5"/>
  <c r="V98" i="5"/>
  <c r="W98" i="5"/>
  <c r="X98" i="5"/>
  <c r="Y98" i="5"/>
  <c r="Z98" i="5"/>
  <c r="AA98" i="5"/>
  <c r="AB98" i="5"/>
  <c r="AC98" i="5"/>
  <c r="AD98" i="5"/>
  <c r="AE98" i="5"/>
  <c r="AF98" i="5"/>
  <c r="AG98" i="5"/>
  <c r="AH98" i="5"/>
  <c r="AI98" i="5"/>
  <c r="AJ98" i="5"/>
  <c r="AK98" i="5"/>
  <c r="AL98" i="5"/>
  <c r="AM98" i="5"/>
  <c r="AN98" i="5"/>
  <c r="AO98" i="5"/>
  <c r="AP98" i="5"/>
  <c r="AQ98" i="5"/>
  <c r="AR98" i="5"/>
  <c r="AT98" i="5"/>
  <c r="AU98" i="5"/>
  <c r="N99" i="5"/>
  <c r="O99" i="5"/>
  <c r="P99" i="5"/>
  <c r="Q99" i="5"/>
  <c r="R99" i="5"/>
  <c r="S99" i="5"/>
  <c r="T99" i="5"/>
  <c r="U99" i="5"/>
  <c r="V99" i="5"/>
  <c r="W99" i="5"/>
  <c r="X99" i="5"/>
  <c r="Y99" i="5"/>
  <c r="Z99" i="5"/>
  <c r="AA99" i="5"/>
  <c r="AB99" i="5"/>
  <c r="AC99" i="5"/>
  <c r="AD99" i="5"/>
  <c r="AE99" i="5"/>
  <c r="AF99" i="5"/>
  <c r="AG99" i="5"/>
  <c r="AH99" i="5"/>
  <c r="AI99" i="5"/>
  <c r="AJ99" i="5"/>
  <c r="AK99" i="5"/>
  <c r="AL99" i="5"/>
  <c r="AM99" i="5"/>
  <c r="AN99" i="5"/>
  <c r="AO99" i="5"/>
  <c r="AP99" i="5"/>
  <c r="AQ99" i="5"/>
  <c r="AR99" i="5"/>
  <c r="AT99" i="5"/>
  <c r="AU99" i="5"/>
  <c r="N100" i="5"/>
  <c r="O100" i="5"/>
  <c r="P100" i="5"/>
  <c r="Q100" i="5"/>
  <c r="R100" i="5"/>
  <c r="S100" i="5"/>
  <c r="T100" i="5"/>
  <c r="U100" i="5"/>
  <c r="V100" i="5"/>
  <c r="W100" i="5"/>
  <c r="X100" i="5"/>
  <c r="Y100" i="5"/>
  <c r="Z100" i="5"/>
  <c r="AA100" i="5"/>
  <c r="AB100" i="5"/>
  <c r="AC100" i="5"/>
  <c r="AD100" i="5"/>
  <c r="AE100" i="5"/>
  <c r="AF100" i="5"/>
  <c r="AG100" i="5"/>
  <c r="AH100" i="5"/>
  <c r="AI100" i="5"/>
  <c r="AJ100" i="5"/>
  <c r="AK100" i="5"/>
  <c r="AL100" i="5"/>
  <c r="AM100" i="5"/>
  <c r="AN100" i="5"/>
  <c r="AO100" i="5"/>
  <c r="AP100" i="5"/>
  <c r="AQ100" i="5"/>
  <c r="AR100" i="5"/>
  <c r="AT100" i="5"/>
  <c r="AU100" i="5"/>
  <c r="N101" i="5"/>
  <c r="O101" i="5"/>
  <c r="P101" i="5"/>
  <c r="Q101" i="5"/>
  <c r="R101" i="5"/>
  <c r="S101" i="5"/>
  <c r="T101" i="5"/>
  <c r="U101" i="5"/>
  <c r="V101" i="5"/>
  <c r="W101" i="5"/>
  <c r="X101" i="5"/>
  <c r="Y101" i="5"/>
  <c r="Z101" i="5"/>
  <c r="AA101" i="5"/>
  <c r="AB101" i="5"/>
  <c r="AC101" i="5"/>
  <c r="AD101" i="5"/>
  <c r="AE101" i="5"/>
  <c r="AF101" i="5"/>
  <c r="AG101" i="5"/>
  <c r="AH101" i="5"/>
  <c r="AI101" i="5"/>
  <c r="AJ101" i="5"/>
  <c r="AK101" i="5"/>
  <c r="AL101" i="5"/>
  <c r="AM101" i="5"/>
  <c r="AN101" i="5"/>
  <c r="AO101" i="5"/>
  <c r="AP101" i="5"/>
  <c r="AQ101" i="5"/>
  <c r="AR101" i="5"/>
  <c r="AT101" i="5"/>
  <c r="AU101" i="5"/>
  <c r="N102" i="5"/>
  <c r="O102" i="5"/>
  <c r="P102" i="5"/>
  <c r="Q102" i="5"/>
  <c r="R102" i="5"/>
  <c r="S102" i="5"/>
  <c r="T102" i="5"/>
  <c r="U102" i="5"/>
  <c r="V102" i="5"/>
  <c r="W102" i="5"/>
  <c r="X102" i="5"/>
  <c r="Y102" i="5"/>
  <c r="Z102" i="5"/>
  <c r="AA102" i="5"/>
  <c r="AB102" i="5"/>
  <c r="AC102" i="5"/>
  <c r="AD102" i="5"/>
  <c r="AE102" i="5"/>
  <c r="AF102" i="5"/>
  <c r="AG102" i="5"/>
  <c r="AH102" i="5"/>
  <c r="AI102" i="5"/>
  <c r="AJ102" i="5"/>
  <c r="AK102" i="5"/>
  <c r="AL102" i="5"/>
  <c r="AM102" i="5"/>
  <c r="AN102" i="5"/>
  <c r="AO102" i="5"/>
  <c r="AP102" i="5"/>
  <c r="AQ102" i="5"/>
  <c r="AR102" i="5"/>
  <c r="AT102" i="5"/>
  <c r="AU102" i="5"/>
  <c r="N103" i="5"/>
  <c r="O103" i="5"/>
  <c r="P103" i="5"/>
  <c r="Q103" i="5"/>
  <c r="R103" i="5"/>
  <c r="S103" i="5"/>
  <c r="T103" i="5"/>
  <c r="U103" i="5"/>
  <c r="V103" i="5"/>
  <c r="W103" i="5"/>
  <c r="X103" i="5"/>
  <c r="Y103" i="5"/>
  <c r="Z103" i="5"/>
  <c r="AA103" i="5"/>
  <c r="AB103" i="5"/>
  <c r="AC103" i="5"/>
  <c r="AD103" i="5"/>
  <c r="AE103" i="5"/>
  <c r="AF103" i="5"/>
  <c r="AG103" i="5"/>
  <c r="AH103" i="5"/>
  <c r="AI103" i="5"/>
  <c r="AJ103" i="5"/>
  <c r="AK103" i="5"/>
  <c r="AL103" i="5"/>
  <c r="AM103" i="5"/>
  <c r="AN103" i="5"/>
  <c r="AO103" i="5"/>
  <c r="AP103" i="5"/>
  <c r="AQ103" i="5"/>
  <c r="AR103" i="5"/>
  <c r="AT103" i="5"/>
  <c r="AU103" i="5"/>
  <c r="N104" i="5"/>
  <c r="O104" i="5"/>
  <c r="P104" i="5"/>
  <c r="Q104" i="5"/>
  <c r="R104" i="5"/>
  <c r="S104" i="5"/>
  <c r="T104" i="5"/>
  <c r="U104" i="5"/>
  <c r="V104" i="5"/>
  <c r="W104" i="5"/>
  <c r="X104" i="5"/>
  <c r="Y104" i="5"/>
  <c r="Z104" i="5"/>
  <c r="AA104" i="5"/>
  <c r="AB104" i="5"/>
  <c r="AC104" i="5"/>
  <c r="AD104" i="5"/>
  <c r="AE104" i="5"/>
  <c r="AF104" i="5"/>
  <c r="AG104" i="5"/>
  <c r="AH104" i="5"/>
  <c r="AI104" i="5"/>
  <c r="AJ104" i="5"/>
  <c r="AK104" i="5"/>
  <c r="AL104" i="5"/>
  <c r="AM104" i="5"/>
  <c r="AN104" i="5"/>
  <c r="AO104" i="5"/>
  <c r="AP104" i="5"/>
  <c r="AQ104" i="5"/>
  <c r="AR104" i="5"/>
  <c r="AT104" i="5"/>
  <c r="AU104" i="5"/>
  <c r="N105" i="5"/>
  <c r="O105" i="5"/>
  <c r="P105" i="5"/>
  <c r="Q105" i="5"/>
  <c r="R105" i="5"/>
  <c r="S105" i="5"/>
  <c r="T105" i="5"/>
  <c r="U105" i="5"/>
  <c r="V105" i="5"/>
  <c r="W105" i="5"/>
  <c r="X105" i="5"/>
  <c r="Y105" i="5"/>
  <c r="Z105" i="5"/>
  <c r="AA105" i="5"/>
  <c r="AB105" i="5"/>
  <c r="AC105" i="5"/>
  <c r="AD105" i="5"/>
  <c r="AE105" i="5"/>
  <c r="AF105" i="5"/>
  <c r="AG105" i="5"/>
  <c r="AH105" i="5"/>
  <c r="AI105" i="5"/>
  <c r="AJ105" i="5"/>
  <c r="AK105" i="5"/>
  <c r="AL105" i="5"/>
  <c r="AM105" i="5"/>
  <c r="AN105" i="5"/>
  <c r="AO105" i="5"/>
  <c r="AP105" i="5"/>
  <c r="AQ105" i="5"/>
  <c r="AR105" i="5"/>
  <c r="AT105" i="5"/>
  <c r="AU105" i="5"/>
  <c r="N106" i="5"/>
  <c r="O106" i="5"/>
  <c r="P106" i="5"/>
  <c r="Q106" i="5"/>
  <c r="R106" i="5"/>
  <c r="S106" i="5"/>
  <c r="T106" i="5"/>
  <c r="U106" i="5"/>
  <c r="V106" i="5"/>
  <c r="W106" i="5"/>
  <c r="X106" i="5"/>
  <c r="Y106" i="5"/>
  <c r="Z106" i="5"/>
  <c r="AA106" i="5"/>
  <c r="AB106" i="5"/>
  <c r="AC106" i="5"/>
  <c r="AD106" i="5"/>
  <c r="AE106" i="5"/>
  <c r="AF106" i="5"/>
  <c r="AG106" i="5"/>
  <c r="AH106" i="5"/>
  <c r="AI106" i="5"/>
  <c r="AJ106" i="5"/>
  <c r="AK106" i="5"/>
  <c r="AL106" i="5"/>
  <c r="AM106" i="5"/>
  <c r="AN106" i="5"/>
  <c r="AO106" i="5"/>
  <c r="AP106" i="5"/>
  <c r="AQ106" i="5"/>
  <c r="AR106" i="5"/>
  <c r="AT106" i="5"/>
  <c r="AU106" i="5"/>
  <c r="N107" i="5"/>
  <c r="O107" i="5"/>
  <c r="P107" i="5"/>
  <c r="Q107" i="5"/>
  <c r="R107" i="5"/>
  <c r="S107" i="5"/>
  <c r="T107" i="5"/>
  <c r="U107" i="5"/>
  <c r="V107" i="5"/>
  <c r="W107" i="5"/>
  <c r="X107" i="5"/>
  <c r="Y107" i="5"/>
  <c r="Z107" i="5"/>
  <c r="AA107" i="5"/>
  <c r="AB107" i="5"/>
  <c r="AC107" i="5"/>
  <c r="AD107" i="5"/>
  <c r="AE107" i="5"/>
  <c r="AF107" i="5"/>
  <c r="AG107" i="5"/>
  <c r="AH107" i="5"/>
  <c r="AI107" i="5"/>
  <c r="AJ107" i="5"/>
  <c r="AK107" i="5"/>
  <c r="AL107" i="5"/>
  <c r="AM107" i="5"/>
  <c r="AN107" i="5"/>
  <c r="AO107" i="5"/>
  <c r="AP107" i="5"/>
  <c r="AQ107" i="5"/>
  <c r="AR107" i="5"/>
  <c r="AT107" i="5"/>
  <c r="AU107" i="5"/>
  <c r="N108" i="5"/>
  <c r="O108" i="5"/>
  <c r="P108" i="5"/>
  <c r="Q108" i="5"/>
  <c r="R108" i="5"/>
  <c r="S108" i="5"/>
  <c r="T108" i="5"/>
  <c r="U108" i="5"/>
  <c r="V108" i="5"/>
  <c r="W108" i="5"/>
  <c r="X108" i="5"/>
  <c r="Y108" i="5"/>
  <c r="Z108" i="5"/>
  <c r="AA108" i="5"/>
  <c r="AB108" i="5"/>
  <c r="AC108" i="5"/>
  <c r="AD108" i="5"/>
  <c r="AE108" i="5"/>
  <c r="AF108" i="5"/>
  <c r="AG108" i="5"/>
  <c r="AH108" i="5"/>
  <c r="AI108" i="5"/>
  <c r="AJ108" i="5"/>
  <c r="AK108" i="5"/>
  <c r="AL108" i="5"/>
  <c r="AM108" i="5"/>
  <c r="AN108" i="5"/>
  <c r="AO108" i="5"/>
  <c r="AP108" i="5"/>
  <c r="AQ108" i="5"/>
  <c r="AR108" i="5"/>
  <c r="AT108" i="5"/>
  <c r="AU108" i="5"/>
  <c r="N109" i="5"/>
  <c r="O109" i="5"/>
  <c r="P109" i="5"/>
  <c r="Q109" i="5"/>
  <c r="R109" i="5"/>
  <c r="S109" i="5"/>
  <c r="T109" i="5"/>
  <c r="U109" i="5"/>
  <c r="V109" i="5"/>
  <c r="W109" i="5"/>
  <c r="X109" i="5"/>
  <c r="Y109" i="5"/>
  <c r="Z109" i="5"/>
  <c r="AA109" i="5"/>
  <c r="AB109" i="5"/>
  <c r="AC109" i="5"/>
  <c r="AD109" i="5"/>
  <c r="AE109" i="5"/>
  <c r="AF109" i="5"/>
  <c r="AG109" i="5"/>
  <c r="AH109" i="5"/>
  <c r="AI109" i="5"/>
  <c r="AJ109" i="5"/>
  <c r="AK109" i="5"/>
  <c r="AL109" i="5"/>
  <c r="AM109" i="5"/>
  <c r="AN109" i="5"/>
  <c r="AO109" i="5"/>
  <c r="AP109" i="5"/>
  <c r="AQ109" i="5"/>
  <c r="AR109" i="5"/>
  <c r="AT109" i="5"/>
  <c r="AU109" i="5"/>
  <c r="N110" i="5"/>
  <c r="O110" i="5"/>
  <c r="P110" i="5"/>
  <c r="Q110" i="5"/>
  <c r="R110" i="5"/>
  <c r="S110" i="5"/>
  <c r="T110" i="5"/>
  <c r="U110" i="5"/>
  <c r="V110" i="5"/>
  <c r="W110" i="5"/>
  <c r="X110" i="5"/>
  <c r="Y110" i="5"/>
  <c r="Z110" i="5"/>
  <c r="AA110" i="5"/>
  <c r="AB110" i="5"/>
  <c r="AC110" i="5"/>
  <c r="AD110" i="5"/>
  <c r="AE110" i="5"/>
  <c r="AF110" i="5"/>
  <c r="AG110" i="5"/>
  <c r="AH110" i="5"/>
  <c r="AI110" i="5"/>
  <c r="AJ110" i="5"/>
  <c r="AK110" i="5"/>
  <c r="AL110" i="5"/>
  <c r="AM110" i="5"/>
  <c r="AN110" i="5"/>
  <c r="AO110" i="5"/>
  <c r="AP110" i="5"/>
  <c r="AQ110" i="5"/>
  <c r="AR110" i="5"/>
  <c r="AT110" i="5"/>
  <c r="AU110" i="5"/>
  <c r="N111" i="5"/>
  <c r="O111" i="5"/>
  <c r="P111" i="5"/>
  <c r="Q111" i="5"/>
  <c r="R111" i="5"/>
  <c r="S111" i="5"/>
  <c r="T111" i="5"/>
  <c r="U111" i="5"/>
  <c r="V111" i="5"/>
  <c r="W111" i="5"/>
  <c r="X111" i="5"/>
  <c r="Y111" i="5"/>
  <c r="Z111" i="5"/>
  <c r="AA111" i="5"/>
  <c r="AB111" i="5"/>
  <c r="AC111" i="5"/>
  <c r="AD111" i="5"/>
  <c r="AE111" i="5"/>
  <c r="AF111" i="5"/>
  <c r="AG111" i="5"/>
  <c r="AH111" i="5"/>
  <c r="AI111" i="5"/>
  <c r="AJ111" i="5"/>
  <c r="AK111" i="5"/>
  <c r="AL111" i="5"/>
  <c r="AM111" i="5"/>
  <c r="AN111" i="5"/>
  <c r="AO111" i="5"/>
  <c r="AP111" i="5"/>
  <c r="AQ111" i="5"/>
  <c r="AR111" i="5"/>
  <c r="AT111" i="5"/>
  <c r="AU111" i="5"/>
  <c r="N112" i="5"/>
  <c r="O112" i="5"/>
  <c r="P112" i="5"/>
  <c r="Q112" i="5"/>
  <c r="R112" i="5"/>
  <c r="S112" i="5"/>
  <c r="T112" i="5"/>
  <c r="U112" i="5"/>
  <c r="V112" i="5"/>
  <c r="W112" i="5"/>
  <c r="X112" i="5"/>
  <c r="Y112" i="5"/>
  <c r="Z112" i="5"/>
  <c r="AA112" i="5"/>
  <c r="AB112" i="5"/>
  <c r="AC112" i="5"/>
  <c r="AD112" i="5"/>
  <c r="AE112" i="5"/>
  <c r="AF112" i="5"/>
  <c r="AG112" i="5"/>
  <c r="AH112" i="5"/>
  <c r="AI112" i="5"/>
  <c r="AJ112" i="5"/>
  <c r="AK112" i="5"/>
  <c r="AL112" i="5"/>
  <c r="AM112" i="5"/>
  <c r="AN112" i="5"/>
  <c r="AO112" i="5"/>
  <c r="AP112" i="5"/>
  <c r="AQ112" i="5"/>
  <c r="AR112" i="5"/>
  <c r="AT112" i="5"/>
  <c r="AU112" i="5"/>
  <c r="N113" i="5"/>
  <c r="O113" i="5"/>
  <c r="P113" i="5"/>
  <c r="Q113" i="5"/>
  <c r="R113" i="5"/>
  <c r="S113" i="5"/>
  <c r="T113" i="5"/>
  <c r="U113" i="5"/>
  <c r="V113" i="5"/>
  <c r="W113" i="5"/>
  <c r="X113" i="5"/>
  <c r="Y113" i="5"/>
  <c r="Z113" i="5"/>
  <c r="AA113" i="5"/>
  <c r="AB113" i="5"/>
  <c r="AC113" i="5"/>
  <c r="AD113" i="5"/>
  <c r="AE113" i="5"/>
  <c r="AF113" i="5"/>
  <c r="AG113" i="5"/>
  <c r="AH113" i="5"/>
  <c r="AI113" i="5"/>
  <c r="AJ113" i="5"/>
  <c r="AK113" i="5"/>
  <c r="AL113" i="5"/>
  <c r="AM113" i="5"/>
  <c r="AN113" i="5"/>
  <c r="AO113" i="5"/>
  <c r="AP113" i="5"/>
  <c r="AQ113" i="5"/>
  <c r="AR113" i="5"/>
  <c r="AT113" i="5"/>
  <c r="AU113" i="5"/>
  <c r="N114" i="5"/>
  <c r="O114" i="5"/>
  <c r="P114" i="5"/>
  <c r="Q114" i="5"/>
  <c r="R114" i="5"/>
  <c r="S114" i="5"/>
  <c r="T114" i="5"/>
  <c r="U114" i="5"/>
  <c r="V114" i="5"/>
  <c r="W114" i="5"/>
  <c r="X114" i="5"/>
  <c r="Y114" i="5"/>
  <c r="Z114" i="5"/>
  <c r="AA114" i="5"/>
  <c r="AB114" i="5"/>
  <c r="AC114" i="5"/>
  <c r="AD114" i="5"/>
  <c r="AE114" i="5"/>
  <c r="AF114" i="5"/>
  <c r="AG114" i="5"/>
  <c r="AH114" i="5"/>
  <c r="AI114" i="5"/>
  <c r="AJ114" i="5"/>
  <c r="AK114" i="5"/>
  <c r="AL114" i="5"/>
  <c r="AM114" i="5"/>
  <c r="AN114" i="5"/>
  <c r="AO114" i="5"/>
  <c r="AP114" i="5"/>
  <c r="AQ114" i="5"/>
  <c r="AR114" i="5"/>
  <c r="AT114" i="5"/>
  <c r="AU114" i="5"/>
  <c r="N115" i="5"/>
  <c r="O115" i="5"/>
  <c r="P115" i="5"/>
  <c r="Q115" i="5"/>
  <c r="R115" i="5"/>
  <c r="S115" i="5"/>
  <c r="T115" i="5"/>
  <c r="U115" i="5"/>
  <c r="V115" i="5"/>
  <c r="W115" i="5"/>
  <c r="X115" i="5"/>
  <c r="Y115" i="5"/>
  <c r="Z115" i="5"/>
  <c r="AA115" i="5"/>
  <c r="AB115" i="5"/>
  <c r="AC115" i="5"/>
  <c r="AD115" i="5"/>
  <c r="AE115" i="5"/>
  <c r="AF115" i="5"/>
  <c r="AG115" i="5"/>
  <c r="AH115" i="5"/>
  <c r="AI115" i="5"/>
  <c r="AJ115" i="5"/>
  <c r="AK115" i="5"/>
  <c r="AL115" i="5"/>
  <c r="AM115" i="5"/>
  <c r="AN115" i="5"/>
  <c r="AO115" i="5"/>
  <c r="AP115" i="5"/>
  <c r="AQ115" i="5"/>
  <c r="AR115" i="5"/>
  <c r="AT115" i="5"/>
  <c r="AU115" i="5"/>
  <c r="N116" i="5"/>
  <c r="O116" i="5"/>
  <c r="P116" i="5"/>
  <c r="Q116" i="5"/>
  <c r="R116" i="5"/>
  <c r="S116" i="5"/>
  <c r="T116" i="5"/>
  <c r="U116" i="5"/>
  <c r="V116" i="5"/>
  <c r="W116" i="5"/>
  <c r="X116" i="5"/>
  <c r="Y116" i="5"/>
  <c r="Z116" i="5"/>
  <c r="AA116" i="5"/>
  <c r="AB116" i="5"/>
  <c r="AC116" i="5"/>
  <c r="AD116" i="5"/>
  <c r="AE116" i="5"/>
  <c r="AF116" i="5"/>
  <c r="AG116" i="5"/>
  <c r="AH116" i="5"/>
  <c r="AI116" i="5"/>
  <c r="AJ116" i="5"/>
  <c r="AK116" i="5"/>
  <c r="AL116" i="5"/>
  <c r="AM116" i="5"/>
  <c r="AN116" i="5"/>
  <c r="AO116" i="5"/>
  <c r="AP116" i="5"/>
  <c r="AQ116" i="5"/>
  <c r="AR116" i="5"/>
  <c r="AT116" i="5"/>
  <c r="AU116" i="5"/>
  <c r="N117" i="5"/>
  <c r="O117" i="5"/>
  <c r="P117" i="5"/>
  <c r="Q117" i="5"/>
  <c r="R117" i="5"/>
  <c r="S117" i="5"/>
  <c r="T117" i="5"/>
  <c r="U117" i="5"/>
  <c r="V117" i="5"/>
  <c r="W117" i="5"/>
  <c r="X117" i="5"/>
  <c r="Y117" i="5"/>
  <c r="Z117" i="5"/>
  <c r="AA117" i="5"/>
  <c r="AB117" i="5"/>
  <c r="AC117" i="5"/>
  <c r="AD117" i="5"/>
  <c r="AE117" i="5"/>
  <c r="AF117" i="5"/>
  <c r="AG117" i="5"/>
  <c r="AH117" i="5"/>
  <c r="AI117" i="5"/>
  <c r="AJ117" i="5"/>
  <c r="AK117" i="5"/>
  <c r="AL117" i="5"/>
  <c r="AM117" i="5"/>
  <c r="AN117" i="5"/>
  <c r="AO117" i="5"/>
  <c r="AP117" i="5"/>
  <c r="AQ117" i="5"/>
  <c r="AR117" i="5"/>
  <c r="AT117" i="5"/>
  <c r="AU117" i="5"/>
  <c r="N118" i="5"/>
  <c r="O118" i="5"/>
  <c r="P118" i="5"/>
  <c r="Q118" i="5"/>
  <c r="R118" i="5"/>
  <c r="S118" i="5"/>
  <c r="T118" i="5"/>
  <c r="U118" i="5"/>
  <c r="V118" i="5"/>
  <c r="W118" i="5"/>
  <c r="X118" i="5"/>
  <c r="Y118" i="5"/>
  <c r="Z118" i="5"/>
  <c r="AA118" i="5"/>
  <c r="AB118" i="5"/>
  <c r="AC118" i="5"/>
  <c r="AD118" i="5"/>
  <c r="AE118" i="5"/>
  <c r="AF118" i="5"/>
  <c r="AG118" i="5"/>
  <c r="AH118" i="5"/>
  <c r="AI118" i="5"/>
  <c r="AJ118" i="5"/>
  <c r="AK118" i="5"/>
  <c r="AL118" i="5"/>
  <c r="AM118" i="5"/>
  <c r="AN118" i="5"/>
  <c r="AO118" i="5"/>
  <c r="AP118" i="5"/>
  <c r="AQ118" i="5"/>
  <c r="AR118" i="5"/>
  <c r="AT118" i="5"/>
  <c r="AU118" i="5"/>
  <c r="N119" i="5"/>
  <c r="O119" i="5"/>
  <c r="P119" i="5"/>
  <c r="Q119" i="5"/>
  <c r="R119" i="5"/>
  <c r="S119" i="5"/>
  <c r="T119" i="5"/>
  <c r="U119" i="5"/>
  <c r="V119" i="5"/>
  <c r="W119" i="5"/>
  <c r="X119" i="5"/>
  <c r="Y119" i="5"/>
  <c r="Z119" i="5"/>
  <c r="AA119" i="5"/>
  <c r="AB119" i="5"/>
  <c r="AC119" i="5"/>
  <c r="AD119" i="5"/>
  <c r="AE119" i="5"/>
  <c r="AF119" i="5"/>
  <c r="AG119" i="5"/>
  <c r="AH119" i="5"/>
  <c r="AI119" i="5"/>
  <c r="AJ119" i="5"/>
  <c r="AK119" i="5"/>
  <c r="AL119" i="5"/>
  <c r="AM119" i="5"/>
  <c r="AN119" i="5"/>
  <c r="AO119" i="5"/>
  <c r="AP119" i="5"/>
  <c r="AQ119" i="5"/>
  <c r="AR119" i="5"/>
  <c r="AT119" i="5"/>
  <c r="AU119" i="5"/>
  <c r="N120" i="5"/>
  <c r="O120" i="5"/>
  <c r="P120" i="5"/>
  <c r="Q120" i="5"/>
  <c r="R120" i="5"/>
  <c r="S120" i="5"/>
  <c r="T120" i="5"/>
  <c r="U120" i="5"/>
  <c r="V120" i="5"/>
  <c r="W120" i="5"/>
  <c r="X120" i="5"/>
  <c r="Y120" i="5"/>
  <c r="Z120" i="5"/>
  <c r="AA120" i="5"/>
  <c r="AB120" i="5"/>
  <c r="AC120" i="5"/>
  <c r="AD120" i="5"/>
  <c r="AE120" i="5"/>
  <c r="AF120" i="5"/>
  <c r="AG120" i="5"/>
  <c r="AH120" i="5"/>
  <c r="AI120" i="5"/>
  <c r="AJ120" i="5"/>
  <c r="AK120" i="5"/>
  <c r="AL120" i="5"/>
  <c r="AM120" i="5"/>
  <c r="AN120" i="5"/>
  <c r="AO120" i="5"/>
  <c r="AP120" i="5"/>
  <c r="AQ120" i="5"/>
  <c r="AR120" i="5"/>
  <c r="AT120" i="5"/>
  <c r="AU120" i="5"/>
  <c r="N121" i="5"/>
  <c r="O121" i="5"/>
  <c r="P121" i="5"/>
  <c r="Q121" i="5"/>
  <c r="R121" i="5"/>
  <c r="S121" i="5"/>
  <c r="T121" i="5"/>
  <c r="U121" i="5"/>
  <c r="V121" i="5"/>
  <c r="W121" i="5"/>
  <c r="X121" i="5"/>
  <c r="Y121" i="5"/>
  <c r="Z121" i="5"/>
  <c r="AA121" i="5"/>
  <c r="AB121" i="5"/>
  <c r="AC121" i="5"/>
  <c r="AD121" i="5"/>
  <c r="AE121" i="5"/>
  <c r="AF121" i="5"/>
  <c r="AG121" i="5"/>
  <c r="AH121" i="5"/>
  <c r="AI121" i="5"/>
  <c r="AJ121" i="5"/>
  <c r="AK121" i="5"/>
  <c r="AL121" i="5"/>
  <c r="AM121" i="5"/>
  <c r="AN121" i="5"/>
  <c r="AO121" i="5"/>
  <c r="AP121" i="5"/>
  <c r="AQ121" i="5"/>
  <c r="AR121" i="5"/>
  <c r="AT121" i="5"/>
  <c r="AU121" i="5"/>
  <c r="N122" i="5"/>
  <c r="O122" i="5"/>
  <c r="P122" i="5"/>
  <c r="Q122" i="5"/>
  <c r="R122" i="5"/>
  <c r="S122" i="5"/>
  <c r="T122" i="5"/>
  <c r="U122" i="5"/>
  <c r="V122" i="5"/>
  <c r="W122" i="5"/>
  <c r="X122" i="5"/>
  <c r="Y122" i="5"/>
  <c r="Z122" i="5"/>
  <c r="AA122" i="5"/>
  <c r="AB122" i="5"/>
  <c r="AC122" i="5"/>
  <c r="AD122" i="5"/>
  <c r="AE122" i="5"/>
  <c r="AF122" i="5"/>
  <c r="AG122" i="5"/>
  <c r="AH122" i="5"/>
  <c r="AI122" i="5"/>
  <c r="AJ122" i="5"/>
  <c r="AK122" i="5"/>
  <c r="AL122" i="5"/>
  <c r="AM122" i="5"/>
  <c r="AN122" i="5"/>
  <c r="AO122" i="5"/>
  <c r="AP122" i="5"/>
  <c r="AQ122" i="5"/>
  <c r="AR122" i="5"/>
  <c r="AT122" i="5"/>
  <c r="AU122" i="5"/>
  <c r="N123" i="5"/>
  <c r="O123" i="5"/>
  <c r="P123" i="5"/>
  <c r="Q123" i="5"/>
  <c r="R123" i="5"/>
  <c r="S123" i="5"/>
  <c r="T123" i="5"/>
  <c r="U123" i="5"/>
  <c r="V123" i="5"/>
  <c r="W123" i="5"/>
  <c r="X123" i="5"/>
  <c r="Y123" i="5"/>
  <c r="Z123" i="5"/>
  <c r="AA123" i="5"/>
  <c r="AB123" i="5"/>
  <c r="AC123" i="5"/>
  <c r="AD123" i="5"/>
  <c r="AE123" i="5"/>
  <c r="AF123" i="5"/>
  <c r="AG123" i="5"/>
  <c r="AH123" i="5"/>
  <c r="AI123" i="5"/>
  <c r="AJ123" i="5"/>
  <c r="AK123" i="5"/>
  <c r="AL123" i="5"/>
  <c r="AM123" i="5"/>
  <c r="AN123" i="5"/>
  <c r="AO123" i="5"/>
  <c r="AP123" i="5"/>
  <c r="AQ123" i="5"/>
  <c r="AR123" i="5"/>
  <c r="AT123" i="5"/>
  <c r="AU123" i="5"/>
  <c r="N124" i="5"/>
  <c r="O124" i="5"/>
  <c r="P124" i="5"/>
  <c r="Q124" i="5"/>
  <c r="R124" i="5"/>
  <c r="S124" i="5"/>
  <c r="T124" i="5"/>
  <c r="U124" i="5"/>
  <c r="V124" i="5"/>
  <c r="W124" i="5"/>
  <c r="X124" i="5"/>
  <c r="Y124" i="5"/>
  <c r="Z124" i="5"/>
  <c r="AA124" i="5"/>
  <c r="AB124" i="5"/>
  <c r="AC124" i="5"/>
  <c r="AD124" i="5"/>
  <c r="AE124" i="5"/>
  <c r="AF124" i="5"/>
  <c r="AG124" i="5"/>
  <c r="AH124" i="5"/>
  <c r="AI124" i="5"/>
  <c r="AJ124" i="5"/>
  <c r="AK124" i="5"/>
  <c r="AL124" i="5"/>
  <c r="AM124" i="5"/>
  <c r="AN124" i="5"/>
  <c r="AO124" i="5"/>
  <c r="AP124" i="5"/>
  <c r="AQ124" i="5"/>
  <c r="AR124" i="5"/>
  <c r="AT124" i="5"/>
  <c r="AU124" i="5"/>
  <c r="N125" i="5"/>
  <c r="O125" i="5"/>
  <c r="P125" i="5"/>
  <c r="Q125" i="5"/>
  <c r="R125" i="5"/>
  <c r="S125" i="5"/>
  <c r="T125" i="5"/>
  <c r="U125" i="5"/>
  <c r="V125" i="5"/>
  <c r="W125" i="5"/>
  <c r="X125" i="5"/>
  <c r="Y125" i="5"/>
  <c r="Z125" i="5"/>
  <c r="AA125" i="5"/>
  <c r="AB125" i="5"/>
  <c r="AC125" i="5"/>
  <c r="AD125" i="5"/>
  <c r="AE125" i="5"/>
  <c r="AF125" i="5"/>
  <c r="AG125" i="5"/>
  <c r="AH125" i="5"/>
  <c r="AI125" i="5"/>
  <c r="AJ125" i="5"/>
  <c r="AK125" i="5"/>
  <c r="AL125" i="5"/>
  <c r="AM125" i="5"/>
  <c r="AN125" i="5"/>
  <c r="AO125" i="5"/>
  <c r="AP125" i="5"/>
  <c r="AQ125" i="5"/>
  <c r="AR125" i="5"/>
  <c r="AT125" i="5"/>
  <c r="AU125" i="5"/>
  <c r="N126" i="5"/>
  <c r="O126" i="5"/>
  <c r="P126" i="5"/>
  <c r="Q126" i="5"/>
  <c r="R126" i="5"/>
  <c r="S126" i="5"/>
  <c r="T126" i="5"/>
  <c r="U126" i="5"/>
  <c r="V126" i="5"/>
  <c r="W126" i="5"/>
  <c r="X126" i="5"/>
  <c r="Y126" i="5"/>
  <c r="Z126" i="5"/>
  <c r="AA126" i="5"/>
  <c r="AB126" i="5"/>
  <c r="AC126" i="5"/>
  <c r="AD126" i="5"/>
  <c r="AE126" i="5"/>
  <c r="AF126" i="5"/>
  <c r="AG126" i="5"/>
  <c r="AH126" i="5"/>
  <c r="AI126" i="5"/>
  <c r="AJ126" i="5"/>
  <c r="AK126" i="5"/>
  <c r="AL126" i="5"/>
  <c r="AM126" i="5"/>
  <c r="AN126" i="5"/>
  <c r="AO126" i="5"/>
  <c r="AP126" i="5"/>
  <c r="AQ126" i="5"/>
  <c r="AR126" i="5"/>
  <c r="AT126" i="5"/>
  <c r="AU126" i="5"/>
  <c r="N127" i="5"/>
  <c r="O127" i="5"/>
  <c r="P127" i="5"/>
  <c r="Q127" i="5"/>
  <c r="R127" i="5"/>
  <c r="S127" i="5"/>
  <c r="T127" i="5"/>
  <c r="U127" i="5"/>
  <c r="V127" i="5"/>
  <c r="W127" i="5"/>
  <c r="X127" i="5"/>
  <c r="Y127" i="5"/>
  <c r="Z127" i="5"/>
  <c r="AA127" i="5"/>
  <c r="AB127" i="5"/>
  <c r="AC127" i="5"/>
  <c r="AD127" i="5"/>
  <c r="AE127" i="5"/>
  <c r="AF127" i="5"/>
  <c r="AG127" i="5"/>
  <c r="AH127" i="5"/>
  <c r="AI127" i="5"/>
  <c r="AJ127" i="5"/>
  <c r="AK127" i="5"/>
  <c r="AL127" i="5"/>
  <c r="AM127" i="5"/>
  <c r="AN127" i="5"/>
  <c r="AO127" i="5"/>
  <c r="AP127" i="5"/>
  <c r="AQ127" i="5"/>
  <c r="AR127" i="5"/>
  <c r="AT127" i="5"/>
  <c r="AU127" i="5"/>
  <c r="N128" i="5"/>
  <c r="O128" i="5"/>
  <c r="P128" i="5"/>
  <c r="Q128" i="5"/>
  <c r="R128" i="5"/>
  <c r="S128" i="5"/>
  <c r="T128" i="5"/>
  <c r="U128" i="5"/>
  <c r="V128" i="5"/>
  <c r="W128" i="5"/>
  <c r="X128" i="5"/>
  <c r="Y128" i="5"/>
  <c r="Z128" i="5"/>
  <c r="AA128" i="5"/>
  <c r="AB128" i="5"/>
  <c r="AC128" i="5"/>
  <c r="AD128" i="5"/>
  <c r="AE128" i="5"/>
  <c r="AF128" i="5"/>
  <c r="AG128" i="5"/>
  <c r="AH128" i="5"/>
  <c r="AI128" i="5"/>
  <c r="AJ128" i="5"/>
  <c r="AK128" i="5"/>
  <c r="AL128" i="5"/>
  <c r="AM128" i="5"/>
  <c r="AN128" i="5"/>
  <c r="AO128" i="5"/>
  <c r="AP128" i="5"/>
  <c r="AQ128" i="5"/>
  <c r="AR128" i="5"/>
  <c r="AT128" i="5"/>
  <c r="AU128" i="5"/>
  <c r="H62" i="5"/>
  <c r="I62" i="5" s="1"/>
  <c r="J62" i="5"/>
  <c r="H63" i="5"/>
  <c r="I63" i="5"/>
  <c r="J63" i="5"/>
  <c r="H64" i="5"/>
  <c r="I64" i="5" s="1"/>
  <c r="J64" i="5"/>
  <c r="H65" i="5"/>
  <c r="I65" i="5"/>
  <c r="J65" i="5"/>
  <c r="H66" i="5"/>
  <c r="I66" i="5" s="1"/>
  <c r="J66" i="5"/>
  <c r="H67" i="5"/>
  <c r="I67" i="5" s="1"/>
  <c r="J67" i="5"/>
  <c r="H68" i="5"/>
  <c r="I68" i="5"/>
  <c r="J68" i="5"/>
  <c r="H69" i="5"/>
  <c r="I69" i="5" s="1"/>
  <c r="J69" i="5"/>
  <c r="H70" i="5"/>
  <c r="I70" i="5"/>
  <c r="J70" i="5"/>
  <c r="H71" i="5"/>
  <c r="I71" i="5" s="1"/>
  <c r="J71" i="5"/>
  <c r="H72" i="5"/>
  <c r="I72" i="5"/>
  <c r="J72" i="5"/>
  <c r="H73" i="5"/>
  <c r="I73" i="5" s="1"/>
  <c r="J73" i="5"/>
  <c r="H74" i="5"/>
  <c r="I74" i="5" s="1"/>
  <c r="J74" i="5"/>
  <c r="H75" i="5"/>
  <c r="I75" i="5" s="1"/>
  <c r="J75" i="5"/>
  <c r="H76" i="5"/>
  <c r="I76" i="5"/>
  <c r="J76" i="5"/>
  <c r="H77" i="5"/>
  <c r="I77" i="5" s="1"/>
  <c r="J77" i="5"/>
  <c r="H78" i="5"/>
  <c r="I78" i="5"/>
  <c r="J78" i="5"/>
  <c r="H79" i="5"/>
  <c r="I79" i="5" s="1"/>
  <c r="J79" i="5"/>
  <c r="H80" i="5"/>
  <c r="I80" i="5"/>
  <c r="J80" i="5"/>
  <c r="H81" i="5"/>
  <c r="I81" i="5" s="1"/>
  <c r="J81" i="5"/>
  <c r="H82" i="5"/>
  <c r="I82" i="5" s="1"/>
  <c r="J82" i="5"/>
  <c r="H83" i="5"/>
  <c r="I83" i="5" s="1"/>
  <c r="J83" i="5"/>
  <c r="H84" i="5"/>
  <c r="I84" i="5"/>
  <c r="J84" i="5"/>
  <c r="H85" i="5"/>
  <c r="I85" i="5" s="1"/>
  <c r="J85" i="5"/>
  <c r="H86" i="5"/>
  <c r="I86" i="5"/>
  <c r="J86" i="5"/>
  <c r="H87" i="5"/>
  <c r="I87" i="5" s="1"/>
  <c r="J87" i="5"/>
  <c r="H88" i="5"/>
  <c r="I88" i="5"/>
  <c r="J88" i="5"/>
  <c r="H89" i="5"/>
  <c r="I89" i="5" s="1"/>
  <c r="J89" i="5"/>
  <c r="H90" i="5"/>
  <c r="I90" i="5" s="1"/>
  <c r="J90" i="5"/>
  <c r="H91" i="5"/>
  <c r="I91" i="5" s="1"/>
  <c r="J91" i="5"/>
  <c r="H92" i="5"/>
  <c r="I92" i="5"/>
  <c r="J92" i="5"/>
  <c r="G9" i="7"/>
  <c r="F1" i="5"/>
  <c r="F1" i="1"/>
  <c r="G1" i="1"/>
  <c r="F2" i="1"/>
  <c r="G2" i="1"/>
  <c r="H2" i="1"/>
  <c r="G17" i="7" s="1"/>
  <c r="F3" i="1"/>
  <c r="F4" i="1"/>
  <c r="F5" i="1"/>
  <c r="G5" i="1"/>
  <c r="F1" i="2"/>
  <c r="G1" i="2"/>
  <c r="F2" i="2"/>
  <c r="G2" i="2"/>
  <c r="H2" i="2"/>
  <c r="F17" i="7" s="1"/>
  <c r="F1" i="3"/>
  <c r="F2" i="3"/>
  <c r="G2" i="3"/>
  <c r="H2" i="3"/>
  <c r="E17" i="7" s="1"/>
  <c r="F1" i="4"/>
  <c r="J32" i="1"/>
  <c r="J32" i="3"/>
  <c r="J32" i="4"/>
  <c r="A1" i="13"/>
  <c r="J35" i="12"/>
  <c r="H35" i="12"/>
  <c r="F35" i="12"/>
  <c r="D35" i="12"/>
  <c r="A1" i="12"/>
  <c r="D42" i="12"/>
  <c r="E42" i="12"/>
  <c r="F42" i="12"/>
  <c r="G42" i="12"/>
  <c r="H42" i="12"/>
  <c r="G5" i="2"/>
  <c r="G7" i="2"/>
  <c r="G8" i="2"/>
  <c r="G9" i="2"/>
  <c r="G10" i="2"/>
  <c r="G11" i="2"/>
  <c r="G12" i="2"/>
  <c r="G14" i="2"/>
  <c r="G16" i="2"/>
  <c r="G1" i="3"/>
  <c r="G5" i="3"/>
  <c r="G7" i="3"/>
  <c r="G8" i="3"/>
  <c r="G9" i="3"/>
  <c r="G10" i="3"/>
  <c r="G11" i="3"/>
  <c r="G12" i="3"/>
  <c r="G14" i="3"/>
  <c r="G16" i="3"/>
  <c r="G1" i="4"/>
  <c r="G2" i="4"/>
  <c r="G5" i="4"/>
  <c r="G7" i="4"/>
  <c r="G8" i="4"/>
  <c r="G9" i="4"/>
  <c r="G10" i="4"/>
  <c r="G11" i="4"/>
  <c r="G12" i="4"/>
  <c r="G14" i="4"/>
  <c r="G16" i="4"/>
  <c r="G7" i="1"/>
  <c r="G8" i="1"/>
  <c r="G9" i="1"/>
  <c r="G10" i="1"/>
  <c r="G11" i="1"/>
  <c r="G12" i="1"/>
  <c r="G14" i="1"/>
  <c r="G15" i="1"/>
  <c r="F129" i="5"/>
  <c r="F35" i="4" s="1"/>
  <c r="F129" i="4" s="1"/>
  <c r="H39" i="3"/>
  <c r="I39" i="3" s="1"/>
  <c r="H40" i="3"/>
  <c r="I40" i="3" s="1"/>
  <c r="H41" i="3"/>
  <c r="I41" i="3" s="1"/>
  <c r="H42" i="3"/>
  <c r="I42" i="3" s="1"/>
  <c r="H43" i="3"/>
  <c r="I43" i="3" s="1"/>
  <c r="H44" i="3"/>
  <c r="I44" i="3" s="1"/>
  <c r="H45" i="3"/>
  <c r="I45" i="3" s="1"/>
  <c r="H46" i="3"/>
  <c r="I46" i="3" s="1"/>
  <c r="H47" i="3"/>
  <c r="I47" i="3" s="1"/>
  <c r="H48" i="3"/>
  <c r="I48" i="3" s="1"/>
  <c r="H49" i="3"/>
  <c r="I49" i="3" s="1"/>
  <c r="H50" i="3"/>
  <c r="I50" i="3" s="1"/>
  <c r="H51" i="3"/>
  <c r="I51" i="3" s="1"/>
  <c r="H52" i="3"/>
  <c r="I52" i="3" s="1"/>
  <c r="H53" i="3"/>
  <c r="I53" i="3" s="1"/>
  <c r="H54" i="3"/>
  <c r="I54" i="3" s="1"/>
  <c r="H55" i="3"/>
  <c r="I55" i="3" s="1"/>
  <c r="H56" i="3"/>
  <c r="I56" i="3" s="1"/>
  <c r="H57" i="3"/>
  <c r="I57" i="3" s="1"/>
  <c r="H58" i="3"/>
  <c r="I58" i="3" s="1"/>
  <c r="H59" i="3"/>
  <c r="I59" i="3" s="1"/>
  <c r="H60" i="3"/>
  <c r="I60" i="3" s="1"/>
  <c r="H61" i="3"/>
  <c r="I61" i="3" s="1"/>
  <c r="H62" i="3"/>
  <c r="I62" i="3" s="1"/>
  <c r="H91" i="3"/>
  <c r="I91" i="3" s="1"/>
  <c r="H92" i="3"/>
  <c r="I92" i="3" s="1"/>
  <c r="H93" i="3"/>
  <c r="I93" i="3" s="1"/>
  <c r="H94" i="3"/>
  <c r="I94" i="3" s="1"/>
  <c r="H95" i="3"/>
  <c r="I95" i="3" s="1"/>
  <c r="H96" i="3"/>
  <c r="I96" i="3" s="1"/>
  <c r="H97" i="3"/>
  <c r="I97" i="3" s="1"/>
  <c r="H98" i="3"/>
  <c r="I98" i="3" s="1"/>
  <c r="H99" i="3"/>
  <c r="I99" i="3" s="1"/>
  <c r="H100" i="3"/>
  <c r="I100" i="3" s="1"/>
  <c r="H101" i="3"/>
  <c r="I101" i="3" s="1"/>
  <c r="H102" i="3"/>
  <c r="I102" i="3" s="1"/>
  <c r="H103" i="3"/>
  <c r="I103" i="3" s="1"/>
  <c r="H104" i="3"/>
  <c r="I104" i="3" s="1"/>
  <c r="H105" i="3"/>
  <c r="I105" i="3" s="1"/>
  <c r="H106" i="3"/>
  <c r="I106" i="3" s="1"/>
  <c r="H107" i="3"/>
  <c r="I107" i="3" s="1"/>
  <c r="H108" i="3"/>
  <c r="I108" i="3" s="1"/>
  <c r="H109" i="3"/>
  <c r="I109" i="3" s="1"/>
  <c r="H110" i="3"/>
  <c r="I110" i="3" s="1"/>
  <c r="H111" i="3"/>
  <c r="I111" i="3" s="1"/>
  <c r="H112" i="3"/>
  <c r="I112" i="3" s="1"/>
  <c r="H113" i="3"/>
  <c r="I113" i="3" s="1"/>
  <c r="H114" i="3"/>
  <c r="I114" i="3" s="1"/>
  <c r="H121" i="3"/>
  <c r="I121" i="3" s="1"/>
  <c r="H122" i="3"/>
  <c r="I122" i="3" s="1"/>
  <c r="H123" i="3"/>
  <c r="I123" i="3" s="1"/>
  <c r="H124" i="3"/>
  <c r="I124" i="3" s="1"/>
  <c r="H125" i="3"/>
  <c r="I125" i="3" s="1"/>
  <c r="H126" i="3"/>
  <c r="I126" i="3" s="1"/>
  <c r="F3" i="3"/>
  <c r="F4" i="3"/>
  <c r="F5" i="3"/>
  <c r="F6" i="3"/>
  <c r="F7" i="3"/>
  <c r="F8" i="3"/>
  <c r="F9" i="3"/>
  <c r="F10" i="3"/>
  <c r="F11" i="3"/>
  <c r="F12" i="3"/>
  <c r="F13" i="3"/>
  <c r="F14" i="3"/>
  <c r="F16" i="3"/>
  <c r="J39" i="3"/>
  <c r="J40" i="3"/>
  <c r="J41" i="3"/>
  <c r="J42" i="3"/>
  <c r="J43" i="3"/>
  <c r="J44" i="3"/>
  <c r="J45" i="3"/>
  <c r="J46" i="3"/>
  <c r="J47" i="3"/>
  <c r="J48" i="3"/>
  <c r="J49" i="3"/>
  <c r="J50" i="3"/>
  <c r="J51" i="3"/>
  <c r="J52" i="3"/>
  <c r="J53" i="3"/>
  <c r="J54" i="3"/>
  <c r="J55" i="3"/>
  <c r="J56" i="3"/>
  <c r="J57" i="3"/>
  <c r="J58" i="3"/>
  <c r="J59" i="3"/>
  <c r="J60" i="3"/>
  <c r="J61" i="3"/>
  <c r="J62" i="3"/>
  <c r="J91" i="3"/>
  <c r="J92" i="3"/>
  <c r="J93" i="3"/>
  <c r="J94" i="3"/>
  <c r="J96" i="3"/>
  <c r="J97" i="3"/>
  <c r="J98" i="3"/>
  <c r="J99" i="3"/>
  <c r="J100" i="3"/>
  <c r="J101" i="3"/>
  <c r="J102" i="3"/>
  <c r="J103" i="3"/>
  <c r="J104" i="3"/>
  <c r="J105" i="3"/>
  <c r="J106" i="3"/>
  <c r="J107" i="3"/>
  <c r="J108" i="3"/>
  <c r="J109" i="3"/>
  <c r="J110" i="3"/>
  <c r="J111" i="3"/>
  <c r="J112" i="3"/>
  <c r="J113" i="3"/>
  <c r="J114" i="3"/>
  <c r="J121" i="3"/>
  <c r="J122" i="3"/>
  <c r="J123" i="3"/>
  <c r="J124" i="3"/>
  <c r="J125" i="3"/>
  <c r="J126" i="3"/>
  <c r="H10" i="3"/>
  <c r="E20" i="7" s="1"/>
  <c r="H39" i="2"/>
  <c r="I39" i="2" s="1"/>
  <c r="H40" i="2"/>
  <c r="I40" i="2" s="1"/>
  <c r="H41" i="2"/>
  <c r="I41" i="2" s="1"/>
  <c r="H42" i="2"/>
  <c r="I42" i="2" s="1"/>
  <c r="H43" i="2"/>
  <c r="I43" i="2" s="1"/>
  <c r="H44" i="2"/>
  <c r="I44" i="2" s="1"/>
  <c r="H46" i="2"/>
  <c r="I46" i="2" s="1"/>
  <c r="H47" i="2"/>
  <c r="I47" i="2" s="1"/>
  <c r="H48" i="2"/>
  <c r="I48" i="2" s="1"/>
  <c r="H49" i="2"/>
  <c r="I49" i="2" s="1"/>
  <c r="H50" i="2"/>
  <c r="I50" i="2" s="1"/>
  <c r="H51" i="2"/>
  <c r="I51" i="2" s="1"/>
  <c r="H52" i="2"/>
  <c r="I52" i="2" s="1"/>
  <c r="H53" i="2"/>
  <c r="I53" i="2" s="1"/>
  <c r="H54" i="2"/>
  <c r="I54" i="2" s="1"/>
  <c r="H55" i="2"/>
  <c r="I55" i="2" s="1"/>
  <c r="H56" i="2"/>
  <c r="I56" i="2" s="1"/>
  <c r="H57" i="2"/>
  <c r="I57" i="2" s="1"/>
  <c r="H58" i="2"/>
  <c r="I58" i="2" s="1"/>
  <c r="H59" i="2"/>
  <c r="I59" i="2" s="1"/>
  <c r="H60" i="2"/>
  <c r="I60" i="2" s="1"/>
  <c r="H61" i="2"/>
  <c r="I61" i="2" s="1"/>
  <c r="H92" i="2"/>
  <c r="I92" i="2" s="1"/>
  <c r="H93" i="2"/>
  <c r="I93" i="2" s="1"/>
  <c r="H94" i="2"/>
  <c r="I94" i="2" s="1"/>
  <c r="H95" i="2"/>
  <c r="I95" i="2" s="1"/>
  <c r="H96" i="2"/>
  <c r="I96" i="2" s="1"/>
  <c r="H97" i="2"/>
  <c r="I97" i="2" s="1"/>
  <c r="H98" i="2"/>
  <c r="I98" i="2" s="1"/>
  <c r="H99" i="2"/>
  <c r="I99" i="2" s="1"/>
  <c r="H100" i="2"/>
  <c r="I100" i="2" s="1"/>
  <c r="H101" i="2"/>
  <c r="I101" i="2" s="1"/>
  <c r="H102" i="2"/>
  <c r="I102" i="2" s="1"/>
  <c r="H103" i="2"/>
  <c r="I103" i="2" s="1"/>
  <c r="H104" i="2"/>
  <c r="I104" i="2" s="1"/>
  <c r="H105" i="2"/>
  <c r="I105" i="2" s="1"/>
  <c r="H106" i="2"/>
  <c r="I106" i="2" s="1"/>
  <c r="H107" i="2"/>
  <c r="I107" i="2" s="1"/>
  <c r="H108" i="2"/>
  <c r="I108" i="2" s="1"/>
  <c r="H114" i="2"/>
  <c r="I114" i="2" s="1"/>
  <c r="H115" i="2"/>
  <c r="I115" i="2" s="1"/>
  <c r="H116" i="2"/>
  <c r="I116" i="2" s="1"/>
  <c r="H117" i="2"/>
  <c r="I117" i="2" s="1"/>
  <c r="H118" i="2"/>
  <c r="I118" i="2" s="1"/>
  <c r="H119" i="2"/>
  <c r="I119" i="2" s="1"/>
  <c r="H120" i="2"/>
  <c r="I120" i="2" s="1"/>
  <c r="H121" i="2"/>
  <c r="I121" i="2" s="1"/>
  <c r="H122" i="2"/>
  <c r="I122" i="2" s="1"/>
  <c r="H123" i="2"/>
  <c r="I123" i="2" s="1"/>
  <c r="H124" i="2"/>
  <c r="I124" i="2" s="1"/>
  <c r="H125" i="2"/>
  <c r="I125" i="2" s="1"/>
  <c r="H126" i="2"/>
  <c r="I126" i="2" s="1"/>
  <c r="F3" i="2"/>
  <c r="F4" i="2"/>
  <c r="F5" i="2"/>
  <c r="F6" i="2"/>
  <c r="F7" i="2"/>
  <c r="F8" i="2"/>
  <c r="F9" i="2"/>
  <c r="F10" i="2"/>
  <c r="F11" i="2"/>
  <c r="F12" i="2"/>
  <c r="F13" i="2"/>
  <c r="F14" i="2"/>
  <c r="F16" i="2"/>
  <c r="J39" i="2"/>
  <c r="J40" i="2"/>
  <c r="J41" i="2"/>
  <c r="J42" i="2"/>
  <c r="J43" i="2"/>
  <c r="J44" i="2"/>
  <c r="J46" i="2"/>
  <c r="J47" i="2"/>
  <c r="J48" i="2"/>
  <c r="J49" i="2"/>
  <c r="J50" i="2"/>
  <c r="J51" i="2"/>
  <c r="J52" i="2"/>
  <c r="J53" i="2"/>
  <c r="J54" i="2"/>
  <c r="J55" i="2"/>
  <c r="J56" i="2"/>
  <c r="J57" i="2"/>
  <c r="J58" i="2"/>
  <c r="J59" i="2"/>
  <c r="J60" i="2"/>
  <c r="J61" i="2"/>
  <c r="J92" i="2"/>
  <c r="J93" i="2"/>
  <c r="J94" i="2"/>
  <c r="J95" i="2"/>
  <c r="J96" i="2"/>
  <c r="J97" i="2"/>
  <c r="J98" i="2"/>
  <c r="J99" i="2"/>
  <c r="J100" i="2"/>
  <c r="J101" i="2"/>
  <c r="J102" i="2"/>
  <c r="J103" i="2"/>
  <c r="J104" i="2"/>
  <c r="J105" i="2"/>
  <c r="J106" i="2"/>
  <c r="J107" i="2"/>
  <c r="J108" i="2"/>
  <c r="J114" i="2"/>
  <c r="J115" i="2"/>
  <c r="J116" i="2"/>
  <c r="J117" i="2"/>
  <c r="J118" i="2"/>
  <c r="J119" i="2"/>
  <c r="J120" i="2"/>
  <c r="J121" i="2"/>
  <c r="J122" i="2"/>
  <c r="J123" i="2"/>
  <c r="J124" i="2"/>
  <c r="J125" i="2"/>
  <c r="J126" i="2"/>
  <c r="H10" i="2"/>
  <c r="F20" i="7" s="1"/>
  <c r="H39" i="4"/>
  <c r="I39" i="4" s="1"/>
  <c r="H40" i="4"/>
  <c r="I40" i="4" s="1"/>
  <c r="H41" i="4"/>
  <c r="I41" i="4" s="1"/>
  <c r="H42" i="4"/>
  <c r="I42" i="4" s="1"/>
  <c r="H43" i="4"/>
  <c r="I43" i="4" s="1"/>
  <c r="H44" i="4"/>
  <c r="I44" i="4" s="1"/>
  <c r="H45" i="4"/>
  <c r="I45" i="4" s="1"/>
  <c r="H46" i="4"/>
  <c r="I46" i="4" s="1"/>
  <c r="H47" i="4"/>
  <c r="I47" i="4" s="1"/>
  <c r="H48" i="4"/>
  <c r="I48" i="4" s="1"/>
  <c r="H49" i="4"/>
  <c r="I49" i="4" s="1"/>
  <c r="H50" i="4"/>
  <c r="I50" i="4" s="1"/>
  <c r="H51" i="4"/>
  <c r="I51" i="4" s="1"/>
  <c r="H52" i="4"/>
  <c r="I52" i="4" s="1"/>
  <c r="H53" i="4"/>
  <c r="I53" i="4" s="1"/>
  <c r="H54" i="4"/>
  <c r="I54" i="4" s="1"/>
  <c r="H55" i="4"/>
  <c r="I55" i="4" s="1"/>
  <c r="H56" i="4"/>
  <c r="I56" i="4" s="1"/>
  <c r="H57" i="4"/>
  <c r="I57" i="4" s="1"/>
  <c r="H58" i="4"/>
  <c r="I58" i="4" s="1"/>
  <c r="H59" i="4"/>
  <c r="I59" i="4" s="1"/>
  <c r="H60" i="4"/>
  <c r="I60" i="4" s="1"/>
  <c r="H61" i="4"/>
  <c r="I61" i="4" s="1"/>
  <c r="H62" i="4"/>
  <c r="I62" i="4" s="1"/>
  <c r="H98" i="4"/>
  <c r="I98" i="4" s="1"/>
  <c r="H99" i="4"/>
  <c r="I99" i="4" s="1"/>
  <c r="H100" i="4"/>
  <c r="I100" i="4" s="1"/>
  <c r="H101" i="4"/>
  <c r="I101" i="4" s="1"/>
  <c r="H102" i="4"/>
  <c r="I102" i="4" s="1"/>
  <c r="H103" i="4"/>
  <c r="I103" i="4" s="1"/>
  <c r="H104" i="4"/>
  <c r="I104" i="4" s="1"/>
  <c r="H105" i="4"/>
  <c r="I105" i="4" s="1"/>
  <c r="H106" i="4"/>
  <c r="I106" i="4" s="1"/>
  <c r="H107" i="4"/>
  <c r="I107" i="4" s="1"/>
  <c r="H108" i="4"/>
  <c r="I108" i="4" s="1"/>
  <c r="H109" i="4"/>
  <c r="I109" i="4" s="1"/>
  <c r="H110" i="4"/>
  <c r="I110" i="4" s="1"/>
  <c r="H111" i="4"/>
  <c r="I111" i="4" s="1"/>
  <c r="H112" i="4"/>
  <c r="I112" i="4" s="1"/>
  <c r="H113" i="4"/>
  <c r="I113" i="4" s="1"/>
  <c r="H114" i="4"/>
  <c r="I114" i="4" s="1"/>
  <c r="H115" i="4"/>
  <c r="I115" i="4" s="1"/>
  <c r="H116" i="4"/>
  <c r="I116" i="4" s="1"/>
  <c r="H117" i="4"/>
  <c r="I117" i="4" s="1"/>
  <c r="H118" i="4"/>
  <c r="I118" i="4" s="1"/>
  <c r="H119" i="4"/>
  <c r="I119" i="4" s="1"/>
  <c r="H120" i="4"/>
  <c r="I120" i="4" s="1"/>
  <c r="H121" i="4"/>
  <c r="I121" i="4" s="1"/>
  <c r="F2" i="4"/>
  <c r="H122" i="4"/>
  <c r="I122" i="4" s="1"/>
  <c r="H123" i="4"/>
  <c r="I123" i="4" s="1"/>
  <c r="H124" i="4"/>
  <c r="I124" i="4" s="1"/>
  <c r="H125" i="4"/>
  <c r="I125" i="4" s="1"/>
  <c r="H126" i="4"/>
  <c r="I126" i="4" s="1"/>
  <c r="J39" i="4"/>
  <c r="J40" i="4"/>
  <c r="J41" i="4"/>
  <c r="J42" i="4"/>
  <c r="J43" i="4"/>
  <c r="J44" i="4"/>
  <c r="J45" i="4"/>
  <c r="J46" i="4"/>
  <c r="J47" i="4"/>
  <c r="J48" i="4"/>
  <c r="J49" i="4"/>
  <c r="J50" i="4"/>
  <c r="J51" i="4"/>
  <c r="J52" i="4"/>
  <c r="J53" i="4"/>
  <c r="J54" i="4"/>
  <c r="J55" i="4"/>
  <c r="J56" i="4"/>
  <c r="J57" i="4"/>
  <c r="J58" i="4"/>
  <c r="J59" i="4"/>
  <c r="J60" i="4"/>
  <c r="J61" i="4"/>
  <c r="J62" i="4"/>
  <c r="J98" i="4"/>
  <c r="J99" i="4"/>
  <c r="J100" i="4"/>
  <c r="J101" i="4"/>
  <c r="J102" i="4"/>
  <c r="J103" i="4"/>
  <c r="J104" i="4"/>
  <c r="J105" i="4"/>
  <c r="J106" i="4"/>
  <c r="J107" i="4"/>
  <c r="J108" i="4"/>
  <c r="J109" i="4"/>
  <c r="J110" i="4"/>
  <c r="J111" i="4"/>
  <c r="J112" i="4"/>
  <c r="J113" i="4"/>
  <c r="J114" i="4"/>
  <c r="J115" i="4"/>
  <c r="J117" i="4"/>
  <c r="J118" i="4"/>
  <c r="J119" i="4"/>
  <c r="J120" i="4"/>
  <c r="J122" i="4"/>
  <c r="J123" i="4"/>
  <c r="J124" i="4"/>
  <c r="J125" i="4"/>
  <c r="J126" i="4"/>
  <c r="F3" i="4"/>
  <c r="F4" i="4"/>
  <c r="F5" i="4"/>
  <c r="F6" i="4"/>
  <c r="F7" i="4"/>
  <c r="F8" i="4"/>
  <c r="F9" i="4"/>
  <c r="F10" i="4"/>
  <c r="F11" i="4"/>
  <c r="F12" i="4"/>
  <c r="F13" i="4"/>
  <c r="F14" i="4"/>
  <c r="F16" i="4"/>
  <c r="H10" i="4"/>
  <c r="D20" i="7" s="1"/>
  <c r="H35" i="5"/>
  <c r="J35" i="5" s="1"/>
  <c r="H39" i="5"/>
  <c r="I39" i="5" s="1"/>
  <c r="H40" i="5"/>
  <c r="I40" i="5" s="1"/>
  <c r="J40" i="5" s="1"/>
  <c r="H41" i="5"/>
  <c r="I41" i="5" s="1"/>
  <c r="H54" i="5"/>
  <c r="I54" i="5" s="1"/>
  <c r="H55" i="5"/>
  <c r="H56" i="5"/>
  <c r="H57" i="5"/>
  <c r="I57" i="5" s="1"/>
  <c r="H58" i="5"/>
  <c r="I58" i="5" s="1"/>
  <c r="H59" i="5"/>
  <c r="H60" i="5"/>
  <c r="H61" i="5"/>
  <c r="I61" i="5" s="1"/>
  <c r="F6" i="5"/>
  <c r="H93" i="5"/>
  <c r="I93" i="5" s="1"/>
  <c r="H94" i="5"/>
  <c r="H95" i="5"/>
  <c r="I95" i="5" s="1"/>
  <c r="H96" i="5"/>
  <c r="I96" i="5" s="1"/>
  <c r="H97" i="5"/>
  <c r="I97" i="5" s="1"/>
  <c r="H98" i="5"/>
  <c r="H99" i="5"/>
  <c r="I99" i="5" s="1"/>
  <c r="H100" i="5"/>
  <c r="I100" i="5" s="1"/>
  <c r="H101" i="5"/>
  <c r="I101" i="5" s="1"/>
  <c r="H102" i="5"/>
  <c r="H103" i="5"/>
  <c r="I103" i="5" s="1"/>
  <c r="H104" i="5"/>
  <c r="I104" i="5" s="1"/>
  <c r="H105" i="5"/>
  <c r="I105" i="5" s="1"/>
  <c r="H106" i="5"/>
  <c r="H107" i="5"/>
  <c r="I107" i="5" s="1"/>
  <c r="H108" i="5"/>
  <c r="I108" i="5" s="1"/>
  <c r="H109" i="5"/>
  <c r="I109" i="5" s="1"/>
  <c r="H110" i="5"/>
  <c r="H111" i="5"/>
  <c r="I111" i="5" s="1"/>
  <c r="H112" i="5"/>
  <c r="I112" i="5" s="1"/>
  <c r="H113" i="5"/>
  <c r="I113" i="5" s="1"/>
  <c r="H114" i="5"/>
  <c r="H115" i="5"/>
  <c r="I115" i="5" s="1"/>
  <c r="H116" i="5"/>
  <c r="I116" i="5" s="1"/>
  <c r="H117" i="5"/>
  <c r="I117" i="5" s="1"/>
  <c r="H118" i="5"/>
  <c r="H119" i="5"/>
  <c r="I119" i="5" s="1"/>
  <c r="H120" i="5"/>
  <c r="I120" i="5" s="1"/>
  <c r="H121" i="5"/>
  <c r="I121" i="5" s="1"/>
  <c r="H122" i="5"/>
  <c r="H123" i="5"/>
  <c r="I123" i="5" s="1"/>
  <c r="H124" i="5"/>
  <c r="I124" i="5" s="1"/>
  <c r="H125" i="5"/>
  <c r="I125" i="5" s="1"/>
  <c r="H126" i="5"/>
  <c r="H39" i="1"/>
  <c r="I39" i="1" s="1"/>
  <c r="H40" i="1"/>
  <c r="I40" i="1" s="1"/>
  <c r="H41" i="1"/>
  <c r="I41" i="1" s="1"/>
  <c r="H42" i="1"/>
  <c r="I42" i="1" s="1"/>
  <c r="H43" i="1"/>
  <c r="I43" i="1" s="1"/>
  <c r="H44" i="1"/>
  <c r="I44" i="1" s="1"/>
  <c r="H45" i="1"/>
  <c r="I45" i="1" s="1"/>
  <c r="H46" i="1"/>
  <c r="I46" i="1" s="1"/>
  <c r="H47" i="1"/>
  <c r="I47" i="1" s="1"/>
  <c r="H48" i="1"/>
  <c r="I48" i="1" s="1"/>
  <c r="H49" i="1"/>
  <c r="I49" i="1" s="1"/>
  <c r="H50" i="1"/>
  <c r="I50" i="1" s="1"/>
  <c r="H51" i="1"/>
  <c r="I51" i="1" s="1"/>
  <c r="H52" i="1"/>
  <c r="I52" i="1" s="1"/>
  <c r="H53" i="1"/>
  <c r="I53" i="1" s="1"/>
  <c r="H54" i="1"/>
  <c r="I54" i="1" s="1"/>
  <c r="H55" i="1"/>
  <c r="I55" i="1" s="1"/>
  <c r="H56" i="1"/>
  <c r="I56" i="1" s="1"/>
  <c r="H57" i="1"/>
  <c r="I57" i="1" s="1"/>
  <c r="H58" i="1"/>
  <c r="I58" i="1" s="1"/>
  <c r="H59" i="1"/>
  <c r="I59" i="1" s="1"/>
  <c r="H60" i="1"/>
  <c r="I60" i="1" s="1"/>
  <c r="H61" i="1"/>
  <c r="I61" i="1" s="1"/>
  <c r="H62" i="1"/>
  <c r="I62" i="1" s="1"/>
  <c r="H63" i="1"/>
  <c r="I63" i="1" s="1"/>
  <c r="H93" i="1"/>
  <c r="I93" i="1" s="1"/>
  <c r="H94" i="1"/>
  <c r="I94" i="1" s="1"/>
  <c r="H95" i="1"/>
  <c r="I95" i="1" s="1"/>
  <c r="H96" i="1"/>
  <c r="I96" i="1" s="1"/>
  <c r="H97" i="1"/>
  <c r="I97" i="1" s="1"/>
  <c r="H98" i="1"/>
  <c r="I98" i="1" s="1"/>
  <c r="H99" i="1"/>
  <c r="I99" i="1" s="1"/>
  <c r="H100" i="1"/>
  <c r="I100" i="1" s="1"/>
  <c r="H101" i="1"/>
  <c r="I101" i="1" s="1"/>
  <c r="H102" i="1"/>
  <c r="I102" i="1" s="1"/>
  <c r="H103" i="1"/>
  <c r="I103" i="1" s="1"/>
  <c r="H104" i="1"/>
  <c r="I104" i="1" s="1"/>
  <c r="H105" i="1"/>
  <c r="I105" i="1" s="1"/>
  <c r="H106" i="1"/>
  <c r="I106" i="1" s="1"/>
  <c r="H107" i="1"/>
  <c r="I107" i="1" s="1"/>
  <c r="H108" i="1"/>
  <c r="I108" i="1" s="1"/>
  <c r="H109" i="1"/>
  <c r="I109" i="1" s="1"/>
  <c r="H110" i="1"/>
  <c r="I110" i="1" s="1"/>
  <c r="H111" i="1"/>
  <c r="I111" i="1" s="1"/>
  <c r="H112" i="1"/>
  <c r="I112" i="1" s="1"/>
  <c r="H113" i="1"/>
  <c r="I113" i="1" s="1"/>
  <c r="H114" i="1"/>
  <c r="I114" i="1" s="1"/>
  <c r="H115" i="1"/>
  <c r="I115" i="1" s="1"/>
  <c r="H116" i="1"/>
  <c r="I116" i="1" s="1"/>
  <c r="H117" i="1"/>
  <c r="I117" i="1" s="1"/>
  <c r="H122" i="1"/>
  <c r="I122" i="1" s="1"/>
  <c r="H123" i="1"/>
  <c r="I123" i="1" s="1"/>
  <c r="H124" i="1"/>
  <c r="I124" i="1" s="1"/>
  <c r="H125" i="1"/>
  <c r="I125" i="1" s="1"/>
  <c r="H126" i="1"/>
  <c r="I126" i="1" s="1"/>
  <c r="F6" i="1"/>
  <c r="F7" i="1"/>
  <c r="F8" i="1"/>
  <c r="F9" i="1"/>
  <c r="F10" i="1"/>
  <c r="F11" i="1"/>
  <c r="F12" i="1"/>
  <c r="F13" i="1"/>
  <c r="F14" i="1"/>
  <c r="F15" i="1"/>
  <c r="J39" i="1"/>
  <c r="J40" i="1"/>
  <c r="J41" i="1"/>
  <c r="J42" i="1"/>
  <c r="J43" i="1"/>
  <c r="J44" i="1"/>
  <c r="J45" i="1"/>
  <c r="J46" i="1"/>
  <c r="J47" i="1"/>
  <c r="J48" i="1"/>
  <c r="J49" i="1"/>
  <c r="J50" i="1"/>
  <c r="J51" i="1"/>
  <c r="J52" i="1"/>
  <c r="J53" i="1"/>
  <c r="J54" i="1"/>
  <c r="J55" i="1"/>
  <c r="J56" i="1"/>
  <c r="J57" i="1"/>
  <c r="J58" i="1"/>
  <c r="J59" i="1"/>
  <c r="J60" i="1"/>
  <c r="J61" i="1"/>
  <c r="J62" i="1"/>
  <c r="J63" i="1"/>
  <c r="J93" i="1"/>
  <c r="J94" i="1"/>
  <c r="J95" i="1"/>
  <c r="J96" i="1"/>
  <c r="J97" i="1"/>
  <c r="J98" i="1"/>
  <c r="J99" i="1"/>
  <c r="J100" i="1"/>
  <c r="J101" i="1"/>
  <c r="J102" i="1"/>
  <c r="J103" i="1"/>
  <c r="J104" i="1"/>
  <c r="J105" i="1"/>
  <c r="J106" i="1"/>
  <c r="J107" i="1"/>
  <c r="J108" i="1"/>
  <c r="J109" i="1"/>
  <c r="J110" i="1"/>
  <c r="J111" i="1"/>
  <c r="J112" i="1"/>
  <c r="J113" i="1"/>
  <c r="J114" i="1"/>
  <c r="J115" i="1"/>
  <c r="J116" i="1"/>
  <c r="J117" i="1"/>
  <c r="J122" i="1"/>
  <c r="J123" i="1"/>
  <c r="J124" i="1"/>
  <c r="J125" i="1"/>
  <c r="J126" i="1"/>
  <c r="H10" i="1"/>
  <c r="G20" i="7" s="1"/>
  <c r="N40" i="5"/>
  <c r="G14" i="5"/>
  <c r="G1" i="5"/>
  <c r="I49" i="5"/>
  <c r="G5" i="5"/>
  <c r="G11" i="5"/>
  <c r="I55" i="5"/>
  <c r="I56" i="5"/>
  <c r="I59" i="5"/>
  <c r="I60" i="5"/>
  <c r="I94" i="5"/>
  <c r="I98" i="5"/>
  <c r="I102" i="5"/>
  <c r="I106" i="5"/>
  <c r="I110" i="5"/>
  <c r="I114" i="5"/>
  <c r="I118" i="5"/>
  <c r="I122" i="5"/>
  <c r="I126" i="5"/>
  <c r="G7" i="5"/>
  <c r="G9" i="5"/>
  <c r="G10" i="5"/>
  <c r="G12" i="5"/>
  <c r="F2" i="5"/>
  <c r="F4" i="5"/>
  <c r="F5" i="5"/>
  <c r="F7" i="5"/>
  <c r="F8" i="5"/>
  <c r="F9" i="5"/>
  <c r="F10" i="5"/>
  <c r="F11" i="5"/>
  <c r="F12" i="5"/>
  <c r="F13" i="5"/>
  <c r="F14" i="5"/>
  <c r="J39" i="5"/>
  <c r="J41" i="5"/>
  <c r="N41" i="5"/>
  <c r="J49" i="5"/>
  <c r="J54" i="5"/>
  <c r="J55" i="5"/>
  <c r="J56" i="5"/>
  <c r="J57" i="5"/>
  <c r="J58" i="5"/>
  <c r="J59" i="5"/>
  <c r="J60" i="5"/>
  <c r="J61"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H10" i="5"/>
  <c r="C20" i="7" s="1"/>
  <c r="F9" i="7"/>
  <c r="E9" i="7"/>
  <c r="D9" i="7"/>
  <c r="C9" i="7"/>
  <c r="A1" i="7"/>
  <c r="E13" i="13"/>
  <c r="F13" i="13"/>
  <c r="G13" i="13"/>
  <c r="H13" i="13"/>
  <c r="I13" i="13"/>
  <c r="AU39" i="5"/>
  <c r="AU40" i="5"/>
  <c r="AU41" i="5"/>
  <c r="AT39" i="5"/>
  <c r="AT40" i="5"/>
  <c r="AT41" i="5"/>
  <c r="AR39" i="5"/>
  <c r="AR40" i="5"/>
  <c r="AR41" i="5"/>
  <c r="AQ39" i="5"/>
  <c r="AQ40" i="5"/>
  <c r="AQ41" i="5"/>
  <c r="AP39" i="5"/>
  <c r="AP40" i="5"/>
  <c r="AP41" i="5"/>
  <c r="AO39" i="5"/>
  <c r="AO40" i="5"/>
  <c r="AO41" i="5"/>
  <c r="AN39" i="5"/>
  <c r="AN40" i="5"/>
  <c r="AN41" i="5"/>
  <c r="AM39" i="5"/>
  <c r="AM40" i="5"/>
  <c r="AM41" i="5"/>
  <c r="AL39" i="5"/>
  <c r="AL40" i="5"/>
  <c r="AL41" i="5"/>
  <c r="AK39" i="5"/>
  <c r="AK40" i="5"/>
  <c r="AK41" i="5"/>
  <c r="AJ39" i="5"/>
  <c r="AJ40" i="5"/>
  <c r="AJ41" i="5"/>
  <c r="AI39" i="5"/>
  <c r="AI40" i="5"/>
  <c r="AI41" i="5"/>
  <c r="AH39" i="5"/>
  <c r="AH40" i="5"/>
  <c r="AH41" i="5"/>
  <c r="AG39" i="5"/>
  <c r="AG40" i="5"/>
  <c r="AG41" i="5"/>
  <c r="AF39" i="5"/>
  <c r="AF40" i="5"/>
  <c r="AF41" i="5"/>
  <c r="AE39" i="5"/>
  <c r="AE40" i="5"/>
  <c r="AE41" i="5"/>
  <c r="AD39" i="5"/>
  <c r="AD40" i="5"/>
  <c r="AD41" i="5"/>
  <c r="AC39" i="5"/>
  <c r="AC40" i="5"/>
  <c r="AC41" i="5"/>
  <c r="AB39" i="5"/>
  <c r="AB40" i="5"/>
  <c r="AB41" i="5"/>
  <c r="AA39" i="5"/>
  <c r="AA40" i="5"/>
  <c r="AA41" i="5"/>
  <c r="Z39" i="5"/>
  <c r="Z40" i="5"/>
  <c r="Z41" i="5"/>
  <c r="Y39" i="5"/>
  <c r="Y40" i="5"/>
  <c r="Y41" i="5"/>
  <c r="X39" i="5"/>
  <c r="X40" i="5"/>
  <c r="X41" i="5"/>
  <c r="W39" i="5"/>
  <c r="W40" i="5"/>
  <c r="W41" i="5"/>
  <c r="V39" i="5"/>
  <c r="V40" i="5"/>
  <c r="V41" i="5"/>
  <c r="U39" i="5"/>
  <c r="U40" i="5"/>
  <c r="U41" i="5"/>
  <c r="T39" i="5"/>
  <c r="T40" i="5"/>
  <c r="T41" i="5"/>
  <c r="S39" i="5"/>
  <c r="S40" i="5"/>
  <c r="S41" i="5"/>
  <c r="R39" i="5"/>
  <c r="R40" i="5"/>
  <c r="R41" i="5"/>
  <c r="Q39" i="5"/>
  <c r="Q40" i="5"/>
  <c r="Q41" i="5"/>
  <c r="P39" i="5"/>
  <c r="P40" i="5"/>
  <c r="P41" i="5"/>
  <c r="O39" i="5"/>
  <c r="O40" i="5"/>
  <c r="O41" i="5"/>
  <c r="N39" i="5"/>
  <c r="N130" i="5"/>
  <c r="O130" i="5"/>
  <c r="P130" i="5"/>
  <c r="Q130" i="5"/>
  <c r="R130" i="5"/>
  <c r="S130" i="5"/>
  <c r="T130" i="5"/>
  <c r="U130" i="5"/>
  <c r="V130" i="5"/>
  <c r="W130" i="5"/>
  <c r="X130" i="5"/>
  <c r="Y130" i="5"/>
  <c r="Z130" i="5"/>
  <c r="AA130" i="5"/>
  <c r="AB130" i="5"/>
  <c r="AC130" i="5"/>
  <c r="AD130" i="5"/>
  <c r="AE130" i="5"/>
  <c r="AF130" i="5"/>
  <c r="AG130" i="5"/>
  <c r="AH130" i="5"/>
  <c r="AI130" i="5"/>
  <c r="AJ130" i="5"/>
  <c r="AK130" i="5"/>
  <c r="AL130" i="5"/>
  <c r="AM130" i="5"/>
  <c r="AN130" i="5"/>
  <c r="AO130" i="5"/>
  <c r="AP130" i="5"/>
  <c r="AQ130" i="5"/>
  <c r="AR130" i="5"/>
  <c r="AT130" i="5"/>
  <c r="AU130" i="5"/>
  <c r="J32" i="5"/>
  <c r="D13" i="5"/>
  <c r="G155" i="5"/>
  <c r="D22" i="5"/>
  <c r="K23" i="5"/>
  <c r="C30" i="5"/>
  <c r="C29" i="5"/>
  <c r="C28" i="5"/>
  <c r="C27" i="5"/>
  <c r="A21" i="5"/>
  <c r="AU39" i="4"/>
  <c r="AT39" i="4"/>
  <c r="AR39" i="4"/>
  <c r="AQ39" i="4"/>
  <c r="AP39" i="4"/>
  <c r="AO39" i="4"/>
  <c r="AN39" i="4"/>
  <c r="AM39" i="4"/>
  <c r="AL39" i="4"/>
  <c r="AK39" i="4"/>
  <c r="AJ39" i="4"/>
  <c r="AI39" i="4"/>
  <c r="AH39" i="4"/>
  <c r="AG39" i="4"/>
  <c r="AF39" i="4"/>
  <c r="AE39" i="4"/>
  <c r="AD39" i="4"/>
  <c r="AC39" i="4"/>
  <c r="AB39" i="4"/>
  <c r="AA39" i="4"/>
  <c r="Z39" i="4"/>
  <c r="Y39" i="4"/>
  <c r="X39" i="4"/>
  <c r="W39" i="4"/>
  <c r="V39" i="4"/>
  <c r="U39" i="4"/>
  <c r="T39" i="4"/>
  <c r="S39" i="4"/>
  <c r="R39" i="4"/>
  <c r="Q39" i="4"/>
  <c r="P39" i="4"/>
  <c r="O39" i="4"/>
  <c r="N39" i="4"/>
  <c r="D13" i="4"/>
  <c r="G155" i="4"/>
  <c r="D22" i="4"/>
  <c r="C30" i="4"/>
  <c r="C29" i="4"/>
  <c r="C28" i="4"/>
  <c r="C27" i="4"/>
  <c r="K23" i="4"/>
  <c r="A21" i="4"/>
  <c r="AU39" i="3"/>
  <c r="AT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R39" i="3"/>
  <c r="Q39" i="3"/>
  <c r="P39" i="3"/>
  <c r="O39" i="3"/>
  <c r="N39" i="3"/>
  <c r="D13" i="3"/>
  <c r="G155" i="3"/>
  <c r="D22" i="3"/>
  <c r="C30" i="3"/>
  <c r="C29" i="3"/>
  <c r="C28" i="3"/>
  <c r="C27" i="3"/>
  <c r="K23" i="3"/>
  <c r="A21" i="3"/>
  <c r="AU39" i="2"/>
  <c r="AU40" i="2"/>
  <c r="AT39" i="2"/>
  <c r="AT40" i="2"/>
  <c r="AR39" i="2"/>
  <c r="AR40" i="2"/>
  <c r="AQ39" i="2"/>
  <c r="AQ40" i="2"/>
  <c r="AP39" i="2"/>
  <c r="AP40" i="2"/>
  <c r="AO39" i="2"/>
  <c r="AO40" i="2"/>
  <c r="AN39" i="2"/>
  <c r="AN40" i="2"/>
  <c r="AM39" i="2"/>
  <c r="AM40" i="2"/>
  <c r="AL39" i="2"/>
  <c r="AL40" i="2"/>
  <c r="AK39" i="2"/>
  <c r="AK40" i="2"/>
  <c r="AJ39" i="2"/>
  <c r="AJ40" i="2"/>
  <c r="AI39" i="2"/>
  <c r="AI40" i="2"/>
  <c r="AH39" i="2"/>
  <c r="AH40" i="2"/>
  <c r="AG39" i="2"/>
  <c r="AG40" i="2"/>
  <c r="AF39" i="2"/>
  <c r="AF40" i="2"/>
  <c r="AE39" i="2"/>
  <c r="AE40" i="2"/>
  <c r="AD39" i="2"/>
  <c r="AD40" i="2"/>
  <c r="AC39" i="2"/>
  <c r="AC40" i="2"/>
  <c r="AB39" i="2"/>
  <c r="AB40" i="2"/>
  <c r="AA39" i="2"/>
  <c r="AA40" i="2"/>
  <c r="Z39" i="2"/>
  <c r="Z40" i="2"/>
  <c r="Y39" i="2"/>
  <c r="Y40" i="2"/>
  <c r="X39" i="2"/>
  <c r="X40" i="2"/>
  <c r="W39" i="2"/>
  <c r="W40" i="2"/>
  <c r="V39" i="2"/>
  <c r="V40" i="2"/>
  <c r="U39" i="2"/>
  <c r="U40" i="2"/>
  <c r="T39" i="2"/>
  <c r="T40" i="2"/>
  <c r="S39" i="2"/>
  <c r="S40" i="2"/>
  <c r="R39" i="2"/>
  <c r="R40" i="2"/>
  <c r="Q39" i="2"/>
  <c r="Q40" i="2"/>
  <c r="P39" i="2"/>
  <c r="P40" i="2"/>
  <c r="O39" i="2"/>
  <c r="O40" i="2"/>
  <c r="N39" i="2"/>
  <c r="N40" i="2"/>
  <c r="J31" i="2"/>
  <c r="D13" i="2"/>
  <c r="J32" i="2"/>
  <c r="G155" i="2"/>
  <c r="D22" i="2"/>
  <c r="C30" i="2"/>
  <c r="C29" i="2"/>
  <c r="C28" i="2"/>
  <c r="C27" i="2"/>
  <c r="K23" i="2"/>
  <c r="A21" i="2"/>
  <c r="O39" i="1"/>
  <c r="O40" i="1"/>
  <c r="O41" i="1"/>
  <c r="O42" i="1"/>
  <c r="O43" i="1"/>
  <c r="O44" i="1"/>
  <c r="O45" i="1"/>
  <c r="O46" i="1"/>
  <c r="O47" i="1"/>
  <c r="O48" i="1"/>
  <c r="O49" i="1"/>
  <c r="O50" i="1"/>
  <c r="O51" i="1"/>
  <c r="O52" i="1"/>
  <c r="O53" i="1"/>
  <c r="O54" i="1"/>
  <c r="O55" i="1"/>
  <c r="O56" i="1"/>
  <c r="O57" i="1"/>
  <c r="O58" i="1"/>
  <c r="O59" i="1"/>
  <c r="O60" i="1"/>
  <c r="O61" i="1"/>
  <c r="P39" i="1"/>
  <c r="P40" i="1"/>
  <c r="P41" i="1"/>
  <c r="P42" i="1"/>
  <c r="P43" i="1"/>
  <c r="P44" i="1"/>
  <c r="P45" i="1"/>
  <c r="P46" i="1"/>
  <c r="P47" i="1"/>
  <c r="P48" i="1"/>
  <c r="P49" i="1"/>
  <c r="P50" i="1"/>
  <c r="P51" i="1"/>
  <c r="P52" i="1"/>
  <c r="P53" i="1"/>
  <c r="P54" i="1"/>
  <c r="P55" i="1"/>
  <c r="P56" i="1"/>
  <c r="P57" i="1"/>
  <c r="P58" i="1"/>
  <c r="P59" i="1"/>
  <c r="P60" i="1"/>
  <c r="P61" i="1"/>
  <c r="Q39" i="1"/>
  <c r="Q40" i="1"/>
  <c r="Q41" i="1"/>
  <c r="Q42" i="1"/>
  <c r="Q43" i="1"/>
  <c r="Q44" i="1"/>
  <c r="Q45" i="1"/>
  <c r="Q46" i="1"/>
  <c r="Q47" i="1"/>
  <c r="Q48" i="1"/>
  <c r="Q49" i="1"/>
  <c r="Q50" i="1"/>
  <c r="Q51" i="1"/>
  <c r="Q52" i="1"/>
  <c r="Q53" i="1"/>
  <c r="Q54" i="1"/>
  <c r="Q55" i="1"/>
  <c r="Q56" i="1"/>
  <c r="Q57" i="1"/>
  <c r="Q58" i="1"/>
  <c r="Q59" i="1"/>
  <c r="Q60" i="1"/>
  <c r="Q61" i="1"/>
  <c r="R39" i="1"/>
  <c r="R40" i="1"/>
  <c r="R41" i="1"/>
  <c r="R42" i="1"/>
  <c r="R43" i="1"/>
  <c r="R44" i="1"/>
  <c r="R45" i="1"/>
  <c r="R46" i="1"/>
  <c r="R47" i="1"/>
  <c r="R48" i="1"/>
  <c r="R49" i="1"/>
  <c r="R50" i="1"/>
  <c r="R51" i="1"/>
  <c r="R52" i="1"/>
  <c r="R53" i="1"/>
  <c r="R54" i="1"/>
  <c r="R55" i="1"/>
  <c r="R56" i="1"/>
  <c r="R57" i="1"/>
  <c r="R58" i="1"/>
  <c r="R59" i="1"/>
  <c r="R60" i="1"/>
  <c r="R61" i="1"/>
  <c r="S39" i="1"/>
  <c r="S40" i="1"/>
  <c r="S41" i="1"/>
  <c r="S42" i="1"/>
  <c r="S43" i="1"/>
  <c r="S44" i="1"/>
  <c r="S45" i="1"/>
  <c r="S46" i="1"/>
  <c r="S47" i="1"/>
  <c r="S48" i="1"/>
  <c r="S49" i="1"/>
  <c r="S50" i="1"/>
  <c r="S51" i="1"/>
  <c r="S52" i="1"/>
  <c r="S53" i="1"/>
  <c r="S54" i="1"/>
  <c r="S55" i="1"/>
  <c r="S56" i="1"/>
  <c r="S57" i="1"/>
  <c r="S58" i="1"/>
  <c r="S59" i="1"/>
  <c r="S60" i="1"/>
  <c r="S61" i="1"/>
  <c r="T39" i="1"/>
  <c r="T40" i="1"/>
  <c r="T41" i="1"/>
  <c r="T42" i="1"/>
  <c r="T43" i="1"/>
  <c r="T44" i="1"/>
  <c r="T45" i="1"/>
  <c r="T46" i="1"/>
  <c r="T47" i="1"/>
  <c r="T48" i="1"/>
  <c r="T49" i="1"/>
  <c r="T50" i="1"/>
  <c r="T51" i="1"/>
  <c r="T52" i="1"/>
  <c r="T53" i="1"/>
  <c r="T54" i="1"/>
  <c r="T55" i="1"/>
  <c r="T56" i="1"/>
  <c r="T57" i="1"/>
  <c r="T58" i="1"/>
  <c r="T59" i="1"/>
  <c r="T60" i="1"/>
  <c r="T61" i="1"/>
  <c r="U39" i="1"/>
  <c r="U40" i="1"/>
  <c r="U41" i="1"/>
  <c r="U42" i="1"/>
  <c r="U43" i="1"/>
  <c r="U44" i="1"/>
  <c r="U45" i="1"/>
  <c r="U46" i="1"/>
  <c r="U47" i="1"/>
  <c r="U48" i="1"/>
  <c r="U49" i="1"/>
  <c r="U50" i="1"/>
  <c r="U51" i="1"/>
  <c r="U52" i="1"/>
  <c r="U53" i="1"/>
  <c r="U54" i="1"/>
  <c r="U55" i="1"/>
  <c r="U56" i="1"/>
  <c r="U57" i="1"/>
  <c r="U58" i="1"/>
  <c r="U59" i="1"/>
  <c r="U60" i="1"/>
  <c r="U61" i="1"/>
  <c r="V39" i="1"/>
  <c r="V40" i="1"/>
  <c r="V41" i="1"/>
  <c r="V42" i="1"/>
  <c r="V43" i="1"/>
  <c r="V44" i="1"/>
  <c r="V45" i="1"/>
  <c r="V46" i="1"/>
  <c r="V47" i="1"/>
  <c r="V48" i="1"/>
  <c r="V49" i="1"/>
  <c r="V50" i="1"/>
  <c r="V51" i="1"/>
  <c r="V52" i="1"/>
  <c r="V53" i="1"/>
  <c r="V54" i="1"/>
  <c r="V55" i="1"/>
  <c r="V56" i="1"/>
  <c r="V57" i="1"/>
  <c r="V58" i="1"/>
  <c r="V59" i="1"/>
  <c r="V60" i="1"/>
  <c r="V61" i="1"/>
  <c r="W39" i="1"/>
  <c r="W40" i="1"/>
  <c r="W41" i="1"/>
  <c r="W42" i="1"/>
  <c r="W43" i="1"/>
  <c r="W44" i="1"/>
  <c r="W45" i="1"/>
  <c r="W46" i="1"/>
  <c r="W47" i="1"/>
  <c r="W48" i="1"/>
  <c r="W49" i="1"/>
  <c r="W50" i="1"/>
  <c r="W51" i="1"/>
  <c r="W52" i="1"/>
  <c r="W53" i="1"/>
  <c r="W54" i="1"/>
  <c r="W55" i="1"/>
  <c r="W56" i="1"/>
  <c r="W57" i="1"/>
  <c r="W58" i="1"/>
  <c r="W59" i="1"/>
  <c r="W60" i="1"/>
  <c r="W61" i="1"/>
  <c r="X39" i="1"/>
  <c r="X40" i="1"/>
  <c r="X41" i="1"/>
  <c r="X42" i="1"/>
  <c r="X43" i="1"/>
  <c r="X44" i="1"/>
  <c r="X45" i="1"/>
  <c r="X46" i="1"/>
  <c r="X47" i="1"/>
  <c r="X48" i="1"/>
  <c r="X49" i="1"/>
  <c r="X50" i="1"/>
  <c r="X51" i="1"/>
  <c r="X52" i="1"/>
  <c r="X53" i="1"/>
  <c r="X54" i="1"/>
  <c r="X55" i="1"/>
  <c r="X56" i="1"/>
  <c r="X57" i="1"/>
  <c r="X58" i="1"/>
  <c r="X59" i="1"/>
  <c r="X60" i="1"/>
  <c r="X61" i="1"/>
  <c r="Y39" i="1"/>
  <c r="Y40" i="1"/>
  <c r="Y41" i="1"/>
  <c r="Y42" i="1"/>
  <c r="Y43" i="1"/>
  <c r="Y44" i="1"/>
  <c r="Y45" i="1"/>
  <c r="Y46" i="1"/>
  <c r="Y47" i="1"/>
  <c r="Y48" i="1"/>
  <c r="Y49" i="1"/>
  <c r="Y50" i="1"/>
  <c r="Y51" i="1"/>
  <c r="Y52" i="1"/>
  <c r="Y53" i="1"/>
  <c r="Y54" i="1"/>
  <c r="Y55" i="1"/>
  <c r="Y56" i="1"/>
  <c r="Y57" i="1"/>
  <c r="Y58" i="1"/>
  <c r="Y59" i="1"/>
  <c r="Y60" i="1"/>
  <c r="Y61" i="1"/>
  <c r="Z39" i="1"/>
  <c r="Z40" i="1"/>
  <c r="Z41" i="1"/>
  <c r="Z42" i="1"/>
  <c r="Z43" i="1"/>
  <c r="Z44" i="1"/>
  <c r="Z45" i="1"/>
  <c r="Z46" i="1"/>
  <c r="Z47" i="1"/>
  <c r="Z48" i="1"/>
  <c r="Z49" i="1"/>
  <c r="Z50" i="1"/>
  <c r="Z51" i="1"/>
  <c r="Z52" i="1"/>
  <c r="Z53" i="1"/>
  <c r="Z54" i="1"/>
  <c r="Z55" i="1"/>
  <c r="Z56" i="1"/>
  <c r="Z57" i="1"/>
  <c r="Z58" i="1"/>
  <c r="Z59" i="1"/>
  <c r="Z60" i="1"/>
  <c r="Z61" i="1"/>
  <c r="AA39" i="1"/>
  <c r="AA40" i="1"/>
  <c r="AA41" i="1"/>
  <c r="AA42" i="1"/>
  <c r="AA43" i="1"/>
  <c r="AA44" i="1"/>
  <c r="AA45" i="1"/>
  <c r="AA46" i="1"/>
  <c r="AA47" i="1"/>
  <c r="AA48" i="1"/>
  <c r="AA49" i="1"/>
  <c r="AA50" i="1"/>
  <c r="AA51" i="1"/>
  <c r="AA52" i="1"/>
  <c r="AA53" i="1"/>
  <c r="AA54" i="1"/>
  <c r="AA55" i="1"/>
  <c r="AA56" i="1"/>
  <c r="AA57" i="1"/>
  <c r="AA58" i="1"/>
  <c r="AA59" i="1"/>
  <c r="AA60" i="1"/>
  <c r="AA61" i="1"/>
  <c r="AB39" i="1"/>
  <c r="AB40" i="1"/>
  <c r="AB41" i="1"/>
  <c r="AB42" i="1"/>
  <c r="AB43" i="1"/>
  <c r="AB44" i="1"/>
  <c r="AB45" i="1"/>
  <c r="AB46" i="1"/>
  <c r="AB47" i="1"/>
  <c r="AB48" i="1"/>
  <c r="AB49" i="1"/>
  <c r="AB50" i="1"/>
  <c r="AB51" i="1"/>
  <c r="AB52" i="1"/>
  <c r="AB53" i="1"/>
  <c r="AB54" i="1"/>
  <c r="AB55" i="1"/>
  <c r="AB56" i="1"/>
  <c r="AB57" i="1"/>
  <c r="AB58" i="1"/>
  <c r="AB59" i="1"/>
  <c r="AB60" i="1"/>
  <c r="AB61" i="1"/>
  <c r="AC39" i="1"/>
  <c r="AC40" i="1"/>
  <c r="AC41" i="1"/>
  <c r="AC42" i="1"/>
  <c r="AC43" i="1"/>
  <c r="AC44" i="1"/>
  <c r="AC45" i="1"/>
  <c r="AC46" i="1"/>
  <c r="AC47" i="1"/>
  <c r="AC48" i="1"/>
  <c r="AC49" i="1"/>
  <c r="AC50" i="1"/>
  <c r="AC51" i="1"/>
  <c r="AC52" i="1"/>
  <c r="AC53" i="1"/>
  <c r="AC54" i="1"/>
  <c r="AC55" i="1"/>
  <c r="AC56" i="1"/>
  <c r="AC57" i="1"/>
  <c r="AC58" i="1"/>
  <c r="AC59" i="1"/>
  <c r="AC60" i="1"/>
  <c r="AC61" i="1"/>
  <c r="AD39" i="1"/>
  <c r="AD40" i="1"/>
  <c r="AD41" i="1"/>
  <c r="AD42" i="1"/>
  <c r="AD43" i="1"/>
  <c r="AD44" i="1"/>
  <c r="AD45" i="1"/>
  <c r="AD46" i="1"/>
  <c r="AD47" i="1"/>
  <c r="AD48" i="1"/>
  <c r="AD49" i="1"/>
  <c r="AD50" i="1"/>
  <c r="AD51" i="1"/>
  <c r="AD52" i="1"/>
  <c r="AD53" i="1"/>
  <c r="AD54" i="1"/>
  <c r="AD55" i="1"/>
  <c r="AD56" i="1"/>
  <c r="AD57" i="1"/>
  <c r="AD58" i="1"/>
  <c r="AD59" i="1"/>
  <c r="AD60" i="1"/>
  <c r="AD61" i="1"/>
  <c r="AE39" i="1"/>
  <c r="AE40" i="1"/>
  <c r="AE41" i="1"/>
  <c r="AE42" i="1"/>
  <c r="AE43" i="1"/>
  <c r="AE44" i="1"/>
  <c r="AE45" i="1"/>
  <c r="AE46" i="1"/>
  <c r="AE47" i="1"/>
  <c r="AE48" i="1"/>
  <c r="AE49" i="1"/>
  <c r="AE50" i="1"/>
  <c r="AE51" i="1"/>
  <c r="AE52" i="1"/>
  <c r="AE53" i="1"/>
  <c r="AE54" i="1"/>
  <c r="AE55" i="1"/>
  <c r="AE56" i="1"/>
  <c r="AE57" i="1"/>
  <c r="AE58" i="1"/>
  <c r="AE59" i="1"/>
  <c r="AE60" i="1"/>
  <c r="AE61" i="1"/>
  <c r="AF39" i="1"/>
  <c r="AF40" i="1"/>
  <c r="AF41" i="1"/>
  <c r="AF42" i="1"/>
  <c r="AF43" i="1"/>
  <c r="AF44" i="1"/>
  <c r="AF45" i="1"/>
  <c r="AF46" i="1"/>
  <c r="AF47" i="1"/>
  <c r="AF48" i="1"/>
  <c r="AF49" i="1"/>
  <c r="AF50" i="1"/>
  <c r="AF51" i="1"/>
  <c r="AF52" i="1"/>
  <c r="AF53" i="1"/>
  <c r="AF54" i="1"/>
  <c r="AF55" i="1"/>
  <c r="AF56" i="1"/>
  <c r="AF57" i="1"/>
  <c r="AF58" i="1"/>
  <c r="AF59" i="1"/>
  <c r="AF60" i="1"/>
  <c r="AF61" i="1"/>
  <c r="AG39" i="1"/>
  <c r="AG40" i="1"/>
  <c r="AG41" i="1"/>
  <c r="AG42" i="1"/>
  <c r="AG43" i="1"/>
  <c r="AG44" i="1"/>
  <c r="AG45" i="1"/>
  <c r="AG46" i="1"/>
  <c r="AG47" i="1"/>
  <c r="AG48" i="1"/>
  <c r="AG49" i="1"/>
  <c r="AG50" i="1"/>
  <c r="AG51" i="1"/>
  <c r="AG52" i="1"/>
  <c r="AG53" i="1"/>
  <c r="AG54" i="1"/>
  <c r="AG55" i="1"/>
  <c r="AG56" i="1"/>
  <c r="AG57" i="1"/>
  <c r="AG58" i="1"/>
  <c r="AG59" i="1"/>
  <c r="AG60" i="1"/>
  <c r="AG61" i="1"/>
  <c r="AH39" i="1"/>
  <c r="AH40" i="1"/>
  <c r="AH41" i="1"/>
  <c r="AH42" i="1"/>
  <c r="AH43" i="1"/>
  <c r="AH44" i="1"/>
  <c r="AH45" i="1"/>
  <c r="AH46" i="1"/>
  <c r="AH47" i="1"/>
  <c r="AH48" i="1"/>
  <c r="AH49" i="1"/>
  <c r="AH50" i="1"/>
  <c r="AH51" i="1"/>
  <c r="AH52" i="1"/>
  <c r="AH53" i="1"/>
  <c r="AH54" i="1"/>
  <c r="AH55" i="1"/>
  <c r="AH56" i="1"/>
  <c r="AH57" i="1"/>
  <c r="AH58" i="1"/>
  <c r="AH59" i="1"/>
  <c r="AH60" i="1"/>
  <c r="AH61" i="1"/>
  <c r="AI39" i="1"/>
  <c r="AI40" i="1"/>
  <c r="AI41" i="1"/>
  <c r="AI42" i="1"/>
  <c r="AI43" i="1"/>
  <c r="AI44" i="1"/>
  <c r="AI45" i="1"/>
  <c r="AI46" i="1"/>
  <c r="AI47" i="1"/>
  <c r="AI48" i="1"/>
  <c r="AI49" i="1"/>
  <c r="AI50" i="1"/>
  <c r="AI51" i="1"/>
  <c r="AI52" i="1"/>
  <c r="AI53" i="1"/>
  <c r="AI54" i="1"/>
  <c r="AI55" i="1"/>
  <c r="AI56" i="1"/>
  <c r="AI57" i="1"/>
  <c r="AI58" i="1"/>
  <c r="AI59" i="1"/>
  <c r="AI60" i="1"/>
  <c r="AI61" i="1"/>
  <c r="AJ39" i="1"/>
  <c r="AJ40" i="1"/>
  <c r="AJ41" i="1"/>
  <c r="AJ42" i="1"/>
  <c r="AJ43" i="1"/>
  <c r="AJ44" i="1"/>
  <c r="AJ45" i="1"/>
  <c r="AJ46" i="1"/>
  <c r="AJ47" i="1"/>
  <c r="AJ48" i="1"/>
  <c r="AJ49" i="1"/>
  <c r="AJ50" i="1"/>
  <c r="AJ51" i="1"/>
  <c r="AJ52" i="1"/>
  <c r="AJ53" i="1"/>
  <c r="AJ54" i="1"/>
  <c r="AJ55" i="1"/>
  <c r="AJ56" i="1"/>
  <c r="AJ57" i="1"/>
  <c r="AJ58" i="1"/>
  <c r="AJ59" i="1"/>
  <c r="AJ60" i="1"/>
  <c r="AJ61" i="1"/>
  <c r="AK39" i="1"/>
  <c r="AK40" i="1"/>
  <c r="AK41" i="1"/>
  <c r="AK42" i="1"/>
  <c r="AK43" i="1"/>
  <c r="AK44" i="1"/>
  <c r="AK45" i="1"/>
  <c r="AK46" i="1"/>
  <c r="AK47" i="1"/>
  <c r="AK48" i="1"/>
  <c r="AK49" i="1"/>
  <c r="AK50" i="1"/>
  <c r="AK51" i="1"/>
  <c r="AK52" i="1"/>
  <c r="AK53" i="1"/>
  <c r="AK54" i="1"/>
  <c r="AK55" i="1"/>
  <c r="AK56" i="1"/>
  <c r="AK57" i="1"/>
  <c r="AK58" i="1"/>
  <c r="AK59" i="1"/>
  <c r="AK60" i="1"/>
  <c r="AK61" i="1"/>
  <c r="AL39" i="1"/>
  <c r="AL40" i="1"/>
  <c r="AL41" i="1"/>
  <c r="AL42" i="1"/>
  <c r="AL43" i="1"/>
  <c r="AL44" i="1"/>
  <c r="AL45" i="1"/>
  <c r="AL46" i="1"/>
  <c r="AL47" i="1"/>
  <c r="AL48" i="1"/>
  <c r="AL49" i="1"/>
  <c r="AL50" i="1"/>
  <c r="AL51" i="1"/>
  <c r="AL52" i="1"/>
  <c r="AL53" i="1"/>
  <c r="AL54" i="1"/>
  <c r="AL55" i="1"/>
  <c r="AL56" i="1"/>
  <c r="AL57" i="1"/>
  <c r="AL58" i="1"/>
  <c r="AL59" i="1"/>
  <c r="AL60" i="1"/>
  <c r="AL61" i="1"/>
  <c r="AM39" i="1"/>
  <c r="AM40" i="1"/>
  <c r="AM41" i="1"/>
  <c r="AM42" i="1"/>
  <c r="AM43" i="1"/>
  <c r="AM44" i="1"/>
  <c r="AM45" i="1"/>
  <c r="AM46" i="1"/>
  <c r="AM47" i="1"/>
  <c r="AM48" i="1"/>
  <c r="AM49" i="1"/>
  <c r="AM50" i="1"/>
  <c r="AM51" i="1"/>
  <c r="AM52" i="1"/>
  <c r="AM53" i="1"/>
  <c r="AM54" i="1"/>
  <c r="AM55" i="1"/>
  <c r="AM56" i="1"/>
  <c r="AM57" i="1"/>
  <c r="AM58" i="1"/>
  <c r="AM59" i="1"/>
  <c r="AM60" i="1"/>
  <c r="AM61" i="1"/>
  <c r="AN39" i="1"/>
  <c r="AN40" i="1"/>
  <c r="AN41" i="1"/>
  <c r="AN42" i="1"/>
  <c r="AN43" i="1"/>
  <c r="AN44" i="1"/>
  <c r="AN45" i="1"/>
  <c r="AN46" i="1"/>
  <c r="AN47" i="1"/>
  <c r="AN48" i="1"/>
  <c r="AN49" i="1"/>
  <c r="AN50" i="1"/>
  <c r="AN51" i="1"/>
  <c r="AN52" i="1"/>
  <c r="AN53" i="1"/>
  <c r="AN54" i="1"/>
  <c r="AN55" i="1"/>
  <c r="AN56" i="1"/>
  <c r="AN57" i="1"/>
  <c r="AN58" i="1"/>
  <c r="AN59" i="1"/>
  <c r="AN60" i="1"/>
  <c r="AN61" i="1"/>
  <c r="AO39" i="1"/>
  <c r="AO40" i="1"/>
  <c r="AO41" i="1"/>
  <c r="AO42" i="1"/>
  <c r="AO43" i="1"/>
  <c r="AO44" i="1"/>
  <c r="AO45" i="1"/>
  <c r="AO46" i="1"/>
  <c r="AO47" i="1"/>
  <c r="AO48" i="1"/>
  <c r="AO49" i="1"/>
  <c r="AO50" i="1"/>
  <c r="AO51" i="1"/>
  <c r="AO52" i="1"/>
  <c r="AO53" i="1"/>
  <c r="AO54" i="1"/>
  <c r="AO55" i="1"/>
  <c r="AO56" i="1"/>
  <c r="AO57" i="1"/>
  <c r="AO58" i="1"/>
  <c r="AO59" i="1"/>
  <c r="AO60" i="1"/>
  <c r="AO61" i="1"/>
  <c r="AP39" i="1"/>
  <c r="AP40" i="1"/>
  <c r="AP41" i="1"/>
  <c r="AP42" i="1"/>
  <c r="AP43" i="1"/>
  <c r="AP44" i="1"/>
  <c r="AP45" i="1"/>
  <c r="AP46" i="1"/>
  <c r="AP47" i="1"/>
  <c r="AP48" i="1"/>
  <c r="AP49" i="1"/>
  <c r="AP50" i="1"/>
  <c r="AP51" i="1"/>
  <c r="AP52" i="1"/>
  <c r="AP53" i="1"/>
  <c r="AP54" i="1"/>
  <c r="AP55" i="1"/>
  <c r="AP56" i="1"/>
  <c r="AP57" i="1"/>
  <c r="AP58" i="1"/>
  <c r="AP59" i="1"/>
  <c r="AP60" i="1"/>
  <c r="AP61" i="1"/>
  <c r="AQ39" i="1"/>
  <c r="AQ40" i="1"/>
  <c r="AQ41" i="1"/>
  <c r="AQ42" i="1"/>
  <c r="AQ43" i="1"/>
  <c r="AQ44" i="1"/>
  <c r="AQ45" i="1"/>
  <c r="AQ46" i="1"/>
  <c r="AQ47" i="1"/>
  <c r="AQ48" i="1"/>
  <c r="AQ49" i="1"/>
  <c r="AQ50" i="1"/>
  <c r="AQ51" i="1"/>
  <c r="AQ52" i="1"/>
  <c r="AQ53" i="1"/>
  <c r="AQ54" i="1"/>
  <c r="AQ55" i="1"/>
  <c r="AQ56" i="1"/>
  <c r="AQ57" i="1"/>
  <c r="AQ58" i="1"/>
  <c r="AQ59" i="1"/>
  <c r="AQ60" i="1"/>
  <c r="AQ61" i="1"/>
  <c r="AR39" i="1"/>
  <c r="AR40" i="1"/>
  <c r="AR41" i="1"/>
  <c r="AR42" i="1"/>
  <c r="AR43" i="1"/>
  <c r="AR44" i="1"/>
  <c r="AR45" i="1"/>
  <c r="AR46" i="1"/>
  <c r="AR47" i="1"/>
  <c r="AR48" i="1"/>
  <c r="AR49" i="1"/>
  <c r="AR50" i="1"/>
  <c r="AR51" i="1"/>
  <c r="AR52" i="1"/>
  <c r="AR53" i="1"/>
  <c r="AR54" i="1"/>
  <c r="AR55" i="1"/>
  <c r="AR56" i="1"/>
  <c r="AR57" i="1"/>
  <c r="AR58" i="1"/>
  <c r="AR59" i="1"/>
  <c r="AR60" i="1"/>
  <c r="AR61" i="1"/>
  <c r="AT39" i="1"/>
  <c r="AT40" i="1"/>
  <c r="AT41" i="1"/>
  <c r="AT42" i="1"/>
  <c r="AT43" i="1"/>
  <c r="AT44" i="1"/>
  <c r="AT45" i="1"/>
  <c r="AT46" i="1"/>
  <c r="AT47" i="1"/>
  <c r="AT48" i="1"/>
  <c r="AT49" i="1"/>
  <c r="AT50" i="1"/>
  <c r="AT51" i="1"/>
  <c r="AT52" i="1"/>
  <c r="AT53" i="1"/>
  <c r="AT54" i="1"/>
  <c r="AT55" i="1"/>
  <c r="AT56" i="1"/>
  <c r="AT57" i="1"/>
  <c r="AT58" i="1"/>
  <c r="AT59" i="1"/>
  <c r="AT60" i="1"/>
  <c r="AT61" i="1"/>
  <c r="AU39" i="1"/>
  <c r="AU40" i="1"/>
  <c r="AU41" i="1"/>
  <c r="AU42" i="1"/>
  <c r="AU43" i="1"/>
  <c r="AU44" i="1"/>
  <c r="AU45" i="1"/>
  <c r="AU46" i="1"/>
  <c r="AU47" i="1"/>
  <c r="AU48" i="1"/>
  <c r="AU49" i="1"/>
  <c r="AU50" i="1"/>
  <c r="AU51" i="1"/>
  <c r="AU52" i="1"/>
  <c r="AU53" i="1"/>
  <c r="AU54" i="1"/>
  <c r="AU55" i="1"/>
  <c r="AU56" i="1"/>
  <c r="AU57" i="1"/>
  <c r="AU58" i="1"/>
  <c r="AU59" i="1"/>
  <c r="AU60" i="1"/>
  <c r="AU61" i="1"/>
  <c r="N39" i="1"/>
  <c r="N40" i="1"/>
  <c r="N41" i="1"/>
  <c r="N42" i="1"/>
  <c r="N43" i="1"/>
  <c r="N44" i="1"/>
  <c r="N45" i="1"/>
  <c r="N46" i="1"/>
  <c r="N47" i="1"/>
  <c r="N48" i="1"/>
  <c r="N49" i="1"/>
  <c r="N50" i="1"/>
  <c r="N51" i="1"/>
  <c r="N52" i="1"/>
  <c r="N53" i="1"/>
  <c r="N54" i="1"/>
  <c r="N55" i="1"/>
  <c r="N56" i="1"/>
  <c r="N57" i="1"/>
  <c r="N58" i="1"/>
  <c r="N59" i="1"/>
  <c r="N60" i="1"/>
  <c r="N61" i="1"/>
  <c r="J31" i="1"/>
  <c r="D13" i="1"/>
  <c r="G155" i="1"/>
  <c r="D22" i="1"/>
  <c r="C30" i="1"/>
  <c r="C29" i="1"/>
  <c r="C28" i="1"/>
  <c r="C27" i="1"/>
  <c r="K23" i="1"/>
  <c r="A21" i="1"/>
  <c r="E29" i="13"/>
  <c r="E9" i="13"/>
  <c r="I29" i="13"/>
  <c r="H29" i="13"/>
  <c r="G29" i="13"/>
  <c r="F29" i="13"/>
  <c r="I20" i="13"/>
  <c r="H20" i="13"/>
  <c r="G20" i="13"/>
  <c r="F20" i="13"/>
  <c r="E20" i="13"/>
  <c r="I19" i="13"/>
  <c r="H19" i="13"/>
  <c r="G19" i="13"/>
  <c r="F19" i="13"/>
  <c r="E19" i="13"/>
  <c r="I9" i="13"/>
  <c r="H9" i="13"/>
  <c r="G9" i="13"/>
  <c r="F9" i="13"/>
  <c r="F16" i="5"/>
  <c r="J95" i="3"/>
  <c r="J121" i="4"/>
  <c r="H2" i="4"/>
  <c r="D17" i="7" s="1"/>
  <c r="J116" i="4"/>
  <c r="G16" i="5"/>
  <c r="F132" i="5"/>
  <c r="G8" i="5"/>
  <c r="G2" i="5"/>
  <c r="H2" i="5"/>
  <c r="C17" i="7" s="1"/>
  <c r="AQ129" i="3" l="1"/>
  <c r="AM129" i="3"/>
  <c r="AI129" i="3"/>
  <c r="AE129" i="3"/>
  <c r="T6" i="22" s="1"/>
  <c r="AA129" i="3"/>
  <c r="W129" i="3"/>
  <c r="AP129" i="4"/>
  <c r="AH129" i="4"/>
  <c r="W5" i="22" s="1"/>
  <c r="AD129" i="4"/>
  <c r="V129" i="4"/>
  <c r="K5" i="22" s="1"/>
  <c r="AL129" i="4"/>
  <c r="Z129" i="4"/>
  <c r="O5" i="22" s="1"/>
  <c r="R129" i="4"/>
  <c r="AR129" i="1"/>
  <c r="AG8" i="22" s="1"/>
  <c r="AT129" i="4"/>
  <c r="AI5" i="22" s="1"/>
  <c r="AO129" i="4"/>
  <c r="AD5" i="22" s="1"/>
  <c r="AK129" i="4"/>
  <c r="Z5" i="22" s="1"/>
  <c r="AG129" i="4"/>
  <c r="V5" i="22" s="1"/>
  <c r="AC129" i="4"/>
  <c r="Y129" i="4"/>
  <c r="U129" i="4"/>
  <c r="J5" i="22" s="1"/>
  <c r="Q129" i="4"/>
  <c r="F5" i="22" s="1"/>
  <c r="AR129" i="4"/>
  <c r="AN129" i="4"/>
  <c r="AC5" i="22" s="1"/>
  <c r="AJ129" i="4"/>
  <c r="Y5" i="22" s="1"/>
  <c r="AF129" i="4"/>
  <c r="U5" i="22" s="1"/>
  <c r="AB129" i="4"/>
  <c r="Q5" i="22" s="1"/>
  <c r="X129" i="4"/>
  <c r="M5" i="22" s="1"/>
  <c r="T129" i="4"/>
  <c r="I5" i="22" s="1"/>
  <c r="P129" i="4"/>
  <c r="E5" i="22" s="1"/>
  <c r="AU129" i="4"/>
  <c r="AQ129" i="4"/>
  <c r="AF5" i="22" s="1"/>
  <c r="AM129" i="4"/>
  <c r="AB5" i="22" s="1"/>
  <c r="AI129" i="4"/>
  <c r="X5" i="22" s="1"/>
  <c r="AE129" i="4"/>
  <c r="AA129" i="4"/>
  <c r="W129" i="4"/>
  <c r="L5" i="22" s="1"/>
  <c r="S129" i="4"/>
  <c r="H5" i="22" s="1"/>
  <c r="O129" i="4"/>
  <c r="AU129" i="3"/>
  <c r="AJ6" i="22" s="1"/>
  <c r="AP129" i="3"/>
  <c r="AL129" i="3"/>
  <c r="AA6" i="22" s="1"/>
  <c r="AH129" i="3"/>
  <c r="AD129" i="3"/>
  <c r="Z129" i="3"/>
  <c r="V129" i="3"/>
  <c r="K6" i="22" s="1"/>
  <c r="AT129" i="3"/>
  <c r="AI6" i="22" s="1"/>
  <c r="AO129" i="3"/>
  <c r="AD6" i="22" s="1"/>
  <c r="AK129" i="3"/>
  <c r="AG129" i="3"/>
  <c r="V6" i="22" s="1"/>
  <c r="AC129" i="3"/>
  <c r="R6" i="22" s="1"/>
  <c r="Y129" i="3"/>
  <c r="N6" i="22" s="1"/>
  <c r="AR129" i="3"/>
  <c r="AN129" i="3"/>
  <c r="AC6" i="22" s="1"/>
  <c r="AJ129" i="3"/>
  <c r="Y6" i="22" s="1"/>
  <c r="AF129" i="3"/>
  <c r="U6" i="22" s="1"/>
  <c r="AB129" i="3"/>
  <c r="X129" i="3"/>
  <c r="M6" i="22" s="1"/>
  <c r="D138" i="3"/>
  <c r="D141" i="3" s="1"/>
  <c r="S6" i="22"/>
  <c r="AG5" i="22"/>
  <c r="AO129" i="5"/>
  <c r="AD4" i="22" s="1"/>
  <c r="AC129" i="5"/>
  <c r="R4" i="22" s="1"/>
  <c r="Q129" i="5"/>
  <c r="F4" i="22" s="1"/>
  <c r="AN129" i="5"/>
  <c r="AC4" i="22" s="1"/>
  <c r="AF129" i="5"/>
  <c r="U4" i="22" s="1"/>
  <c r="X129" i="5"/>
  <c r="M4" i="22" s="1"/>
  <c r="P129" i="5"/>
  <c r="AK129" i="5"/>
  <c r="Z4" i="22" s="1"/>
  <c r="U129" i="5"/>
  <c r="J4" i="22" s="1"/>
  <c r="AR129" i="5"/>
  <c r="AG4" i="22" s="1"/>
  <c r="AJ129" i="5"/>
  <c r="Y4" i="22" s="1"/>
  <c r="AB129" i="5"/>
  <c r="Q4" i="22" s="1"/>
  <c r="T129" i="5"/>
  <c r="I4" i="22" s="1"/>
  <c r="AQ129" i="5"/>
  <c r="AF4" i="22" s="1"/>
  <c r="AM129" i="5"/>
  <c r="AB4" i="22" s="1"/>
  <c r="AE129" i="5"/>
  <c r="T4" i="22" s="1"/>
  <c r="AA129" i="5"/>
  <c r="P4" i="22" s="1"/>
  <c r="W129" i="5"/>
  <c r="L4" i="22" s="1"/>
  <c r="S129" i="5"/>
  <c r="H4" i="22" s="1"/>
  <c r="AT129" i="5"/>
  <c r="AI4" i="22" s="1"/>
  <c r="AG129" i="5"/>
  <c r="V4" i="22" s="1"/>
  <c r="Y129" i="5"/>
  <c r="N4" i="22" s="1"/>
  <c r="AI129" i="5"/>
  <c r="X4" i="22" s="1"/>
  <c r="O129" i="5"/>
  <c r="D4" i="22" s="1"/>
  <c r="G132" i="5"/>
  <c r="F152" i="5" s="1"/>
  <c r="D43" i="12" s="1"/>
  <c r="AU129" i="5"/>
  <c r="AP129" i="5"/>
  <c r="AE4" i="22" s="1"/>
  <c r="AL129" i="5"/>
  <c r="AA4" i="22" s="1"/>
  <c r="AH129" i="5"/>
  <c r="W4" i="22" s="1"/>
  <c r="AD129" i="5"/>
  <c r="S4" i="22" s="1"/>
  <c r="Z129" i="5"/>
  <c r="O4" i="22" s="1"/>
  <c r="V129" i="5"/>
  <c r="K4" i="22" s="1"/>
  <c r="R129" i="5"/>
  <c r="H17" i="7"/>
  <c r="B340" i="28"/>
  <c r="B84" i="28"/>
  <c r="A35" i="24"/>
  <c r="AM129" i="2"/>
  <c r="AN129" i="2"/>
  <c r="AC7" i="22" s="1"/>
  <c r="AO129" i="2"/>
  <c r="AD7" i="22" s="1"/>
  <c r="AP129" i="2"/>
  <c r="AE7" i="22" s="1"/>
  <c r="AQ129" i="2"/>
  <c r="AR129" i="2"/>
  <c r="AG7" i="22" s="1"/>
  <c r="AT129" i="2"/>
  <c r="AI7" i="22" s="1"/>
  <c r="AU129" i="2"/>
  <c r="AJ7" i="22" s="1"/>
  <c r="H3" i="2"/>
  <c r="F11" i="7" s="1"/>
  <c r="G3" i="2"/>
  <c r="C146" i="2" s="1"/>
  <c r="G25" i="7"/>
  <c r="H25" i="7" s="1"/>
  <c r="P19" i="22"/>
  <c r="T129" i="3"/>
  <c r="I6" i="22" s="1"/>
  <c r="O129" i="3"/>
  <c r="D6" i="22" s="1"/>
  <c r="G138" i="1"/>
  <c r="G141" i="1" s="1"/>
  <c r="AB6" i="22"/>
  <c r="P18" i="22"/>
  <c r="P20" i="22" s="1"/>
  <c r="G138" i="4"/>
  <c r="G141" i="4" s="1"/>
  <c r="C30" i="7"/>
  <c r="D5" i="22"/>
  <c r="V129" i="2"/>
  <c r="K7" i="22" s="1"/>
  <c r="D138" i="2"/>
  <c r="D141" i="2" s="1"/>
  <c r="G138" i="5"/>
  <c r="O6" i="22"/>
  <c r="AG129" i="2"/>
  <c r="V7" i="22" s="1"/>
  <c r="T129" i="1"/>
  <c r="I8" i="22" s="1"/>
  <c r="D138" i="4"/>
  <c r="D141" i="4" s="1"/>
  <c r="AD129" i="1"/>
  <c r="S8" i="22" s="1"/>
  <c r="D138" i="1"/>
  <c r="D141" i="1" s="1"/>
  <c r="D35" i="4"/>
  <c r="D129" i="4" s="1"/>
  <c r="D132" i="4" s="1"/>
  <c r="C19" i="28"/>
  <c r="C53" i="28" s="1"/>
  <c r="E138" i="3"/>
  <c r="E141" i="3" s="1"/>
  <c r="AJ129" i="1"/>
  <c r="Y8" i="22" s="1"/>
  <c r="C146" i="3"/>
  <c r="G12" i="13" s="1"/>
  <c r="N129" i="3"/>
  <c r="C6" i="22" s="1"/>
  <c r="R129" i="3"/>
  <c r="G6" i="22" s="1"/>
  <c r="W6" i="22"/>
  <c r="AE6" i="22"/>
  <c r="G141" i="5"/>
  <c r="AJ5" i="22"/>
  <c r="T5" i="22"/>
  <c r="P129" i="3"/>
  <c r="E6" i="22" s="1"/>
  <c r="AF6" i="22"/>
  <c r="X6" i="22"/>
  <c r="L6" i="22"/>
  <c r="S129" i="3"/>
  <c r="H6" i="22" s="1"/>
  <c r="AL129" i="2"/>
  <c r="AA7" i="22" s="1"/>
  <c r="Z129" i="2"/>
  <c r="O7" i="22" s="1"/>
  <c r="N129" i="2"/>
  <c r="C7" i="22" s="1"/>
  <c r="AF129" i="2"/>
  <c r="U7" i="22" s="1"/>
  <c r="AB129" i="2"/>
  <c r="Q7" i="22" s="1"/>
  <c r="T129" i="2"/>
  <c r="I7" i="22" s="1"/>
  <c r="AT129" i="1"/>
  <c r="AI8" i="22" s="1"/>
  <c r="N129" i="1"/>
  <c r="C8" i="22" s="1"/>
  <c r="AN129" i="1"/>
  <c r="AC8" i="22" s="1"/>
  <c r="AM129" i="1"/>
  <c r="AB8" i="22" s="1"/>
  <c r="AL129" i="1"/>
  <c r="AA8" i="22" s="1"/>
  <c r="AG129" i="1"/>
  <c r="V8" i="22" s="1"/>
  <c r="AC129" i="1"/>
  <c r="R8" i="22" s="1"/>
  <c r="Z129" i="1"/>
  <c r="O8" i="22" s="1"/>
  <c r="X129" i="1"/>
  <c r="M8" i="22" s="1"/>
  <c r="U129" i="1"/>
  <c r="J8" i="22" s="1"/>
  <c r="O129" i="1"/>
  <c r="D8" i="22" s="1"/>
  <c r="Q129" i="2"/>
  <c r="F7" i="22" s="1"/>
  <c r="S129" i="2"/>
  <c r="H7" i="22" s="1"/>
  <c r="U129" i="2"/>
  <c r="J7" i="22" s="1"/>
  <c r="Y129" i="2"/>
  <c r="N7" i="22" s="1"/>
  <c r="AC129" i="2"/>
  <c r="R7" i="22" s="1"/>
  <c r="AK129" i="2"/>
  <c r="Z7" i="22" s="1"/>
  <c r="AE5" i="22"/>
  <c r="D141" i="5"/>
  <c r="F132" i="4"/>
  <c r="F35" i="3"/>
  <c r="F129" i="3" s="1"/>
  <c r="AU129" i="1"/>
  <c r="AJ8" i="22" s="1"/>
  <c r="AA129" i="1"/>
  <c r="P8" i="22" s="1"/>
  <c r="V129" i="1"/>
  <c r="K8" i="22" s="1"/>
  <c r="AI129" i="2"/>
  <c r="X7" i="22" s="1"/>
  <c r="W129" i="2"/>
  <c r="L7" i="22" s="1"/>
  <c r="X129" i="2"/>
  <c r="M7" i="22" s="1"/>
  <c r="AO129" i="1"/>
  <c r="AD8" i="22" s="1"/>
  <c r="AK129" i="1"/>
  <c r="Z8" i="22" s="1"/>
  <c r="Y129" i="1"/>
  <c r="N8" i="22" s="1"/>
  <c r="Q129" i="1"/>
  <c r="F8" i="22" s="1"/>
  <c r="U129" i="3"/>
  <c r="J6" i="22" s="1"/>
  <c r="P5" i="22"/>
  <c r="C140" i="5"/>
  <c r="E127" i="5" s="1"/>
  <c r="AH129" i="1"/>
  <c r="W8" i="22" s="1"/>
  <c r="AG6" i="22"/>
  <c r="AF7" i="22"/>
  <c r="AE129" i="2"/>
  <c r="T7" i="22" s="1"/>
  <c r="AD129" i="2"/>
  <c r="S7" i="22" s="1"/>
  <c r="E135" i="2"/>
  <c r="E140" i="3"/>
  <c r="D135" i="3"/>
  <c r="D140" i="4"/>
  <c r="C140" i="4" s="1"/>
  <c r="E127" i="4" s="1"/>
  <c r="H127" i="4" s="1"/>
  <c r="F17" i="4" s="1"/>
  <c r="F18" i="4" s="1"/>
  <c r="AA5" i="22"/>
  <c r="S5" i="22"/>
  <c r="G138" i="3"/>
  <c r="G141" i="3" s="1"/>
  <c r="G35" i="3"/>
  <c r="G129" i="3" s="1"/>
  <c r="G132" i="4"/>
  <c r="D29" i="7"/>
  <c r="AP129" i="1"/>
  <c r="AE8" i="22" s="1"/>
  <c r="AF129" i="1"/>
  <c r="U8" i="22" s="1"/>
  <c r="AB129" i="1"/>
  <c r="Q8" i="22" s="1"/>
  <c r="R129" i="1"/>
  <c r="G8" i="22" s="1"/>
  <c r="P129" i="1"/>
  <c r="E8" i="22" s="1"/>
  <c r="Q6" i="22"/>
  <c r="P6" i="22"/>
  <c r="AB7" i="22"/>
  <c r="AA129" i="2"/>
  <c r="P7" i="22" s="1"/>
  <c r="O129" i="2"/>
  <c r="D7" i="22" s="1"/>
  <c r="AH129" i="2"/>
  <c r="W7" i="22" s="1"/>
  <c r="R129" i="2"/>
  <c r="G7" i="22" s="1"/>
  <c r="AJ129" i="2"/>
  <c r="Y7" i="22" s="1"/>
  <c r="P129" i="2"/>
  <c r="E7" i="22" s="1"/>
  <c r="D30" i="7"/>
  <c r="G138" i="2"/>
  <c r="G141" i="2" s="1"/>
  <c r="E138" i="5"/>
  <c r="B35" i="12" s="1"/>
  <c r="R5" i="22"/>
  <c r="N5" i="22"/>
  <c r="Z6" i="22"/>
  <c r="Q129" i="3"/>
  <c r="F6" i="22" s="1"/>
  <c r="AQ129" i="1"/>
  <c r="AF8" i="22" s="1"/>
  <c r="AI129" i="1"/>
  <c r="X8" i="22" s="1"/>
  <c r="AE129" i="1"/>
  <c r="T8" i="22" s="1"/>
  <c r="W129" i="1"/>
  <c r="L8" i="22" s="1"/>
  <c r="S129" i="1"/>
  <c r="H8" i="22" s="1"/>
  <c r="C146" i="4"/>
  <c r="F12" i="13" s="1"/>
  <c r="G5" i="22"/>
  <c r="N129" i="4"/>
  <c r="C5" i="22" s="1"/>
  <c r="C146" i="1"/>
  <c r="C148" i="1" s="1"/>
  <c r="I14" i="13" s="1"/>
  <c r="E138" i="1"/>
  <c r="E141" i="1" s="1"/>
  <c r="E138" i="2"/>
  <c r="E141" i="2" s="1"/>
  <c r="E138" i="4"/>
  <c r="E141" i="4" s="1"/>
  <c r="B18" i="28"/>
  <c r="B51" i="28" s="1"/>
  <c r="C18" i="28"/>
  <c r="C51" i="28" s="1"/>
  <c r="F3" i="5"/>
  <c r="N129" i="5"/>
  <c r="C4" i="22" s="1"/>
  <c r="H3" i="5"/>
  <c r="C11" i="7" s="1"/>
  <c r="G3" i="5"/>
  <c r="C146" i="5" s="1"/>
  <c r="E12" i="13" s="1"/>
  <c r="C151" i="3"/>
  <c r="I153" i="3" s="1"/>
  <c r="F46" i="12" s="1"/>
  <c r="E4" i="22"/>
  <c r="C151" i="4"/>
  <c r="F17" i="13" s="1"/>
  <c r="G4" i="22"/>
  <c r="AJ4" i="22"/>
  <c r="H72" i="7"/>
  <c r="H77" i="7"/>
  <c r="C151" i="1"/>
  <c r="I17" i="13" s="1"/>
  <c r="H76" i="7"/>
  <c r="H71" i="7"/>
  <c r="H75" i="7"/>
  <c r="H70" i="7"/>
  <c r="H74" i="7"/>
  <c r="H69" i="7"/>
  <c r="H23" i="7"/>
  <c r="H20" i="7"/>
  <c r="H22" i="7"/>
  <c r="H68" i="7"/>
  <c r="H18" i="7"/>
  <c r="H26" i="7"/>
  <c r="H21" i="7"/>
  <c r="H19" i="7"/>
  <c r="H12" i="7"/>
  <c r="H15" i="7"/>
  <c r="H13" i="7"/>
  <c r="H73" i="7"/>
  <c r="H16" i="7"/>
  <c r="H24" i="7"/>
  <c r="H14" i="7"/>
  <c r="H11" i="7" l="1"/>
  <c r="C151" i="2"/>
  <c r="H17" i="13" s="1"/>
  <c r="C148" i="2"/>
  <c r="H14" i="13" s="1"/>
  <c r="H12" i="13"/>
  <c r="F152" i="4"/>
  <c r="E43" i="12" s="1"/>
  <c r="D35" i="3"/>
  <c r="D129" i="3" s="1"/>
  <c r="C148" i="3"/>
  <c r="G14" i="13" s="1"/>
  <c r="B339" i="28"/>
  <c r="B83" i="28"/>
  <c r="C340" i="28"/>
  <c r="C84" i="28"/>
  <c r="C339" i="28"/>
  <c r="C83" i="28"/>
  <c r="C141" i="1"/>
  <c r="I127" i="1" s="1"/>
  <c r="I129" i="1" s="1"/>
  <c r="E141" i="5"/>
  <c r="C141" i="5" s="1"/>
  <c r="I127" i="5" s="1"/>
  <c r="I129" i="5" s="1"/>
  <c r="C141" i="2"/>
  <c r="I127" i="2" s="1"/>
  <c r="I129" i="2" s="1"/>
  <c r="C148" i="4"/>
  <c r="F14" i="13" s="1"/>
  <c r="C141" i="4"/>
  <c r="I127" i="4" s="1"/>
  <c r="G17" i="4" s="1"/>
  <c r="C149" i="4" s="1"/>
  <c r="C150" i="4" s="1"/>
  <c r="R10" i="22"/>
  <c r="D10" i="22"/>
  <c r="V10" i="22"/>
  <c r="W10" i="22"/>
  <c r="AC10" i="22"/>
  <c r="O10" i="22"/>
  <c r="C141" i="3"/>
  <c r="I127" i="3" s="1"/>
  <c r="I129" i="3" s="1"/>
  <c r="AI10" i="22"/>
  <c r="X10" i="22"/>
  <c r="Q10" i="22"/>
  <c r="J10" i="22"/>
  <c r="M10" i="22"/>
  <c r="P10" i="22"/>
  <c r="U10" i="22"/>
  <c r="I10" i="22"/>
  <c r="AA10" i="22"/>
  <c r="AJ10" i="22"/>
  <c r="N10" i="22"/>
  <c r="T10" i="22"/>
  <c r="H10" i="22"/>
  <c r="B5" i="22"/>
  <c r="Z10" i="22"/>
  <c r="AD10" i="22"/>
  <c r="B8" i="22"/>
  <c r="C10" i="22"/>
  <c r="B6" i="22"/>
  <c r="B7" i="22"/>
  <c r="G17" i="1"/>
  <c r="C149" i="1" s="1"/>
  <c r="I15" i="13" s="1"/>
  <c r="I153" i="2"/>
  <c r="G46" i="12" s="1"/>
  <c r="G10" i="22"/>
  <c r="L10" i="22"/>
  <c r="AG10" i="22"/>
  <c r="Y10" i="22"/>
  <c r="F10" i="22"/>
  <c r="K10" i="22"/>
  <c r="I12" i="13"/>
  <c r="I23" i="13" s="1"/>
  <c r="AF10" i="22"/>
  <c r="S10" i="22"/>
  <c r="D140" i="3"/>
  <c r="C140" i="3" s="1"/>
  <c r="E127" i="3" s="1"/>
  <c r="H127" i="3" s="1"/>
  <c r="D135" i="2"/>
  <c r="F35" i="2"/>
  <c r="F129" i="2" s="1"/>
  <c r="F132" i="3"/>
  <c r="AB10" i="22"/>
  <c r="E10" i="22"/>
  <c r="AE10" i="22"/>
  <c r="G132" i="3"/>
  <c r="G35" i="2"/>
  <c r="G129" i="2" s="1"/>
  <c r="E135" i="1"/>
  <c r="E140" i="1" s="1"/>
  <c r="E140" i="2"/>
  <c r="E129" i="5"/>
  <c r="H127" i="5"/>
  <c r="I153" i="4"/>
  <c r="E46" i="12" s="1"/>
  <c r="C151" i="5"/>
  <c r="E17" i="13" s="1"/>
  <c r="G17" i="13"/>
  <c r="G23" i="13" s="1"/>
  <c r="F23" i="13"/>
  <c r="B4" i="22"/>
  <c r="C148" i="5"/>
  <c r="E14" i="13" s="1"/>
  <c r="I153" i="1"/>
  <c r="H46" i="12" s="1"/>
  <c r="H49" i="7"/>
  <c r="H44" i="7"/>
  <c r="I77" i="7"/>
  <c r="H39" i="7"/>
  <c r="H40" i="7"/>
  <c r="I72" i="7"/>
  <c r="H34" i="7"/>
  <c r="H38" i="7" s="1"/>
  <c r="H115" i="7"/>
  <c r="C11" i="28" s="1"/>
  <c r="C20" i="28" s="1"/>
  <c r="C56" i="28" s="1"/>
  <c r="G115" i="7"/>
  <c r="B11" i="28" s="1"/>
  <c r="B20" i="28" s="1"/>
  <c r="B56" i="28" s="1"/>
  <c r="H23" i="13" l="1"/>
  <c r="E29" i="7"/>
  <c r="I129" i="4"/>
  <c r="G17" i="5"/>
  <c r="C149" i="5" s="1"/>
  <c r="J127" i="5"/>
  <c r="J129" i="5" s="1"/>
  <c r="B342" i="28"/>
  <c r="B160" i="28"/>
  <c r="B162" i="28" s="1"/>
  <c r="B247" i="28"/>
  <c r="B249" i="28" s="1"/>
  <c r="B87" i="28"/>
  <c r="B89" i="28" s="1"/>
  <c r="C342" i="28"/>
  <c r="C343" i="28" s="1"/>
  <c r="C87" i="28"/>
  <c r="C89" i="28" s="1"/>
  <c r="C247" i="28"/>
  <c r="C249" i="28" s="1"/>
  <c r="C160" i="28"/>
  <c r="C162" i="28" s="1"/>
  <c r="B343" i="28"/>
  <c r="B288" i="28"/>
  <c r="B142" i="28"/>
  <c r="B143" i="28" s="1"/>
  <c r="B145" i="28" s="1"/>
  <c r="B229" i="28"/>
  <c r="B230" i="28" s="1"/>
  <c r="B232" i="28" s="1"/>
  <c r="C288" i="28"/>
  <c r="C229" i="28"/>
  <c r="C230" i="28" s="1"/>
  <c r="C232" i="28" s="1"/>
  <c r="C142" i="28"/>
  <c r="C143" i="28" s="1"/>
  <c r="C145" i="28" s="1"/>
  <c r="G17" i="2"/>
  <c r="C149" i="2" s="1"/>
  <c r="H15" i="13" s="1"/>
  <c r="G18" i="4"/>
  <c r="D28" i="7"/>
  <c r="F16" i="13"/>
  <c r="F15" i="13"/>
  <c r="J127" i="4"/>
  <c r="H17" i="4" s="1"/>
  <c r="D27" i="7" s="1"/>
  <c r="G17" i="3"/>
  <c r="C149" i="3" s="1"/>
  <c r="G15" i="13" s="1"/>
  <c r="B10" i="22"/>
  <c r="I153" i="5"/>
  <c r="D46" i="12" s="1"/>
  <c r="H17" i="5"/>
  <c r="C152" i="5" s="1"/>
  <c r="C150" i="1"/>
  <c r="I16" i="13" s="1"/>
  <c r="F17" i="3"/>
  <c r="F18" i="3" s="1"/>
  <c r="J127" i="3"/>
  <c r="H17" i="3" s="1"/>
  <c r="H18" i="3" s="1"/>
  <c r="G35" i="1"/>
  <c r="G129" i="1" s="1"/>
  <c r="G132" i="2"/>
  <c r="H78" i="7"/>
  <c r="E35" i="4"/>
  <c r="F132" i="2"/>
  <c r="F35" i="1"/>
  <c r="F129" i="1" s="1"/>
  <c r="D35" i="2"/>
  <c r="E30" i="7"/>
  <c r="D132" i="3"/>
  <c r="F152" i="3" s="1"/>
  <c r="F43" i="12" s="1"/>
  <c r="F17" i="5"/>
  <c r="F18" i="5" s="1"/>
  <c r="H129" i="5"/>
  <c r="F150" i="5" s="1"/>
  <c r="D41" i="12" s="1"/>
  <c r="G18" i="1"/>
  <c r="G19" i="1" s="1"/>
  <c r="F148" i="1" s="1"/>
  <c r="H39" i="12" s="1"/>
  <c r="D140" i="2"/>
  <c r="C140" i="2" s="1"/>
  <c r="E127" i="2" s="1"/>
  <c r="H127" i="2" s="1"/>
  <c r="D135" i="1"/>
  <c r="D140" i="1" s="1"/>
  <c r="C140" i="1" s="1"/>
  <c r="E127" i="1" s="1"/>
  <c r="H127" i="1" s="1"/>
  <c r="H42" i="7"/>
  <c r="G19" i="4" l="1"/>
  <c r="F148" i="4" s="1"/>
  <c r="E39" i="12" s="1"/>
  <c r="G18" i="5"/>
  <c r="G19" i="5" s="1"/>
  <c r="F148" i="5" s="1"/>
  <c r="D39" i="12" s="1"/>
  <c r="B189" i="28"/>
  <c r="B194" i="28" s="1"/>
  <c r="B111" i="28"/>
  <c r="C189" i="28"/>
  <c r="C194" i="28" s="1"/>
  <c r="C111" i="28"/>
  <c r="B102" i="28"/>
  <c r="B97" i="28"/>
  <c r="B98" i="28" s="1"/>
  <c r="B110" i="28"/>
  <c r="C110" i="28"/>
  <c r="C102" i="28"/>
  <c r="C97" i="28"/>
  <c r="C98" i="28" s="1"/>
  <c r="C294" i="28"/>
  <c r="C299" i="28" s="1"/>
  <c r="C306" i="28"/>
  <c r="C310" i="28" s="1"/>
  <c r="C71" i="28" s="1"/>
  <c r="C293" i="28"/>
  <c r="C298" i="28" s="1"/>
  <c r="C292" i="28"/>
  <c r="C305" i="28"/>
  <c r="B305" i="28"/>
  <c r="B294" i="28"/>
  <c r="B299" i="28" s="1"/>
  <c r="B306" i="28"/>
  <c r="B310" i="28" s="1"/>
  <c r="B71" i="28" s="1"/>
  <c r="B293" i="28"/>
  <c r="B298" i="28" s="1"/>
  <c r="B292" i="28"/>
  <c r="G18" i="2"/>
  <c r="G19" i="2" s="1"/>
  <c r="F148" i="2" s="1"/>
  <c r="G39" i="12" s="1"/>
  <c r="C150" i="2"/>
  <c r="H16" i="13" s="1"/>
  <c r="H18" i="4"/>
  <c r="C152" i="4"/>
  <c r="I152" i="4" s="1"/>
  <c r="E45" i="12" s="1"/>
  <c r="G18" i="3"/>
  <c r="G19" i="3" s="1"/>
  <c r="F148" i="3" s="1"/>
  <c r="F39" i="12" s="1"/>
  <c r="C150" i="3"/>
  <c r="G16" i="13" s="1"/>
  <c r="C27" i="7"/>
  <c r="H18" i="5"/>
  <c r="H19" i="5" s="1"/>
  <c r="G28" i="7"/>
  <c r="E27" i="7"/>
  <c r="C152" i="3"/>
  <c r="G18" i="13" s="1"/>
  <c r="F17" i="2"/>
  <c r="F18" i="2" s="1"/>
  <c r="J127" i="2"/>
  <c r="H17" i="2" s="1"/>
  <c r="F132" i="1"/>
  <c r="B18" i="22"/>
  <c r="F19" i="5"/>
  <c r="G132" i="1"/>
  <c r="B16" i="22"/>
  <c r="F149" i="5"/>
  <c r="D40" i="12" s="1"/>
  <c r="F17" i="1"/>
  <c r="F18" i="1" s="1"/>
  <c r="J127" i="1"/>
  <c r="H17" i="1" s="1"/>
  <c r="F29" i="7"/>
  <c r="D129" i="2"/>
  <c r="E129" i="4"/>
  <c r="H35" i="4"/>
  <c r="E15" i="13"/>
  <c r="C150" i="5"/>
  <c r="E18" i="13"/>
  <c r="I152" i="5"/>
  <c r="D45" i="12" s="1"/>
  <c r="B301" i="28" l="1"/>
  <c r="B70" i="28" s="1"/>
  <c r="F28" i="7"/>
  <c r="F18" i="13"/>
  <c r="B113" i="28"/>
  <c r="B296" i="28"/>
  <c r="B308" i="28"/>
  <c r="C113" i="28"/>
  <c r="B344" i="28"/>
  <c r="B345" i="28" s="1"/>
  <c r="B347" i="28" s="1"/>
  <c r="B355" i="28" s="1"/>
  <c r="B76" i="28"/>
  <c r="B190" i="28"/>
  <c r="C308" i="28"/>
  <c r="C296" i="28"/>
  <c r="C190" i="28"/>
  <c r="C344" i="28"/>
  <c r="C345" i="28" s="1"/>
  <c r="C347" i="28" s="1"/>
  <c r="C355" i="28" s="1"/>
  <c r="C76" i="28"/>
  <c r="C301" i="28"/>
  <c r="C70" i="28" s="1"/>
  <c r="C104" i="28"/>
  <c r="C105" i="28" s="1"/>
  <c r="B104" i="28"/>
  <c r="B105" i="28" s="1"/>
  <c r="B106" i="28" s="1"/>
  <c r="F153" i="5"/>
  <c r="D44" i="12" s="1"/>
  <c r="E28" i="7"/>
  <c r="I152" i="3"/>
  <c r="F45" i="12" s="1"/>
  <c r="F27" i="7"/>
  <c r="C152" i="2"/>
  <c r="H18" i="2"/>
  <c r="E35" i="3"/>
  <c r="H79" i="7"/>
  <c r="F30" i="7"/>
  <c r="D35" i="1"/>
  <c r="D132" i="2"/>
  <c r="F152" i="2" s="1"/>
  <c r="G43" i="12" s="1"/>
  <c r="J35" i="4"/>
  <c r="J129" i="4" s="1"/>
  <c r="H19" i="4" s="1"/>
  <c r="H129" i="4"/>
  <c r="G27" i="7"/>
  <c r="H18" i="1"/>
  <c r="C152" i="1"/>
  <c r="C28" i="7"/>
  <c r="E16" i="13"/>
  <c r="C106" i="28" l="1"/>
  <c r="C188" i="28" s="1"/>
  <c r="C360" i="28"/>
  <c r="C356" i="28"/>
  <c r="C361" i="28" s="1"/>
  <c r="B200" i="28"/>
  <c r="B195" i="28"/>
  <c r="B201" i="28" s="1"/>
  <c r="B188" i="28"/>
  <c r="B114" i="28"/>
  <c r="B115" i="28" s="1"/>
  <c r="C195" i="28"/>
  <c r="C201" i="28" s="1"/>
  <c r="C200" i="28"/>
  <c r="B107" i="28"/>
  <c r="B360" i="28"/>
  <c r="B356" i="28"/>
  <c r="B361" i="28" s="1"/>
  <c r="I152" i="1"/>
  <c r="H45" i="12" s="1"/>
  <c r="I18" i="13"/>
  <c r="H18" i="13"/>
  <c r="I152" i="2"/>
  <c r="G45" i="12" s="1"/>
  <c r="D129" i="1"/>
  <c r="G29" i="7"/>
  <c r="H35" i="3"/>
  <c r="E129" i="3"/>
  <c r="F19" i="4"/>
  <c r="F153" i="4" s="1"/>
  <c r="E44" i="12" s="1"/>
  <c r="F149" i="4"/>
  <c r="E40" i="12" s="1"/>
  <c r="F150" i="4"/>
  <c r="E41" i="12" s="1"/>
  <c r="H27" i="7"/>
  <c r="B12" i="22"/>
  <c r="E23" i="13"/>
  <c r="H28" i="7"/>
  <c r="C114" i="28" l="1"/>
  <c r="C115" i="28" s="1"/>
  <c r="C146" i="28" s="1"/>
  <c r="C147" i="28" s="1"/>
  <c r="C77" i="28" s="1"/>
  <c r="C107" i="28"/>
  <c r="B363" i="28"/>
  <c r="B75" i="28" s="1"/>
  <c r="C363" i="28"/>
  <c r="C75" i="28" s="1"/>
  <c r="B146" i="28"/>
  <c r="B147" i="28" s="1"/>
  <c r="B77" i="28" s="1"/>
  <c r="B233" i="28"/>
  <c r="B234" i="28" s="1"/>
  <c r="B116" i="28"/>
  <c r="B118" i="28" s="1"/>
  <c r="J35" i="3"/>
  <c r="J129" i="3" s="1"/>
  <c r="H19" i="3" s="1"/>
  <c r="H129" i="3"/>
  <c r="H43" i="7"/>
  <c r="H48" i="7" s="1"/>
  <c r="G30" i="7"/>
  <c r="D132" i="1"/>
  <c r="F152" i="1" s="1"/>
  <c r="H43" i="12" s="1"/>
  <c r="B14" i="22"/>
  <c r="H80" i="7"/>
  <c r="E35" i="2"/>
  <c r="H104" i="7"/>
  <c r="C233" i="28" l="1"/>
  <c r="C234" i="28" s="1"/>
  <c r="C116" i="28"/>
  <c r="C118" i="28" s="1"/>
  <c r="C199" i="28" s="1"/>
  <c r="C202" i="28" s="1"/>
  <c r="C204" i="28" s="1"/>
  <c r="C206" i="28" s="1"/>
  <c r="C211" i="28" s="1"/>
  <c r="B124" i="28"/>
  <c r="B199" i="28"/>
  <c r="B202" i="28" s="1"/>
  <c r="B204" i="28" s="1"/>
  <c r="B206" i="28" s="1"/>
  <c r="B211" i="28" s="1"/>
  <c r="B212" i="28" s="1"/>
  <c r="H35" i="2"/>
  <c r="E129" i="2"/>
  <c r="G122" i="7"/>
  <c r="H51" i="7"/>
  <c r="B59" i="28" s="1"/>
  <c r="B367" i="28" s="1"/>
  <c r="B375" i="28" s="1"/>
  <c r="B78" i="28" s="1"/>
  <c r="F150" i="3"/>
  <c r="F41" i="12" s="1"/>
  <c r="F149" i="3"/>
  <c r="F40" i="12" s="1"/>
  <c r="F19" i="3"/>
  <c r="F153" i="3" s="1"/>
  <c r="F44" i="12" s="1"/>
  <c r="C124" i="28" l="1"/>
  <c r="C125" i="28" s="1"/>
  <c r="C154" i="28" s="1"/>
  <c r="B241" i="28"/>
  <c r="B220" i="28"/>
  <c r="B213" i="28"/>
  <c r="B240" i="28"/>
  <c r="B251" i="28" s="1"/>
  <c r="B153" i="28"/>
  <c r="B164" i="28" s="1"/>
  <c r="B125" i="28"/>
  <c r="C212" i="28"/>
  <c r="C240" i="28"/>
  <c r="C251" i="28" s="1"/>
  <c r="H98" i="7" a="1"/>
  <c r="H98" i="7" s="1"/>
  <c r="H103" i="7" s="1"/>
  <c r="H106" i="7" s="1"/>
  <c r="G124" i="7" s="1"/>
  <c r="G125" i="7" s="1"/>
  <c r="H129" i="2"/>
  <c r="J35" i="2"/>
  <c r="J129" i="2" s="1"/>
  <c r="H19" i="2" s="1"/>
  <c r="E35" i="1"/>
  <c r="H81" i="7"/>
  <c r="C126" i="28" l="1"/>
  <c r="C134" i="28" s="1"/>
  <c r="C153" i="28"/>
  <c r="C164" i="28" s="1"/>
  <c r="C165" i="28" s="1"/>
  <c r="C133" i="28"/>
  <c r="B252" i="28"/>
  <c r="C241" i="28"/>
  <c r="C252" i="28" s="1"/>
  <c r="C220" i="28"/>
  <c r="C213" i="28"/>
  <c r="B221" i="28"/>
  <c r="B242" i="28"/>
  <c r="B133" i="28"/>
  <c r="B154" i="28"/>
  <c r="B165" i="28" s="1"/>
  <c r="B126" i="28"/>
  <c r="B127" i="28" s="1"/>
  <c r="B135" i="28" s="1"/>
  <c r="B214" i="28"/>
  <c r="B222" i="28" s="1"/>
  <c r="H35" i="1"/>
  <c r="E129" i="1"/>
  <c r="F149" i="2"/>
  <c r="G40" i="12" s="1"/>
  <c r="F19" i="2"/>
  <c r="F153" i="2" s="1"/>
  <c r="G44" i="12" s="1"/>
  <c r="F150" i="2"/>
  <c r="G41" i="12" s="1"/>
  <c r="C127" i="28" l="1"/>
  <c r="C135" i="28" s="1"/>
  <c r="C137" i="28" s="1"/>
  <c r="C275" i="28" s="1"/>
  <c r="C155" i="28"/>
  <c r="C166" i="28" s="1"/>
  <c r="C167" i="28" s="1"/>
  <c r="B253" i="28"/>
  <c r="B254" i="28" s="1"/>
  <c r="B256" i="28" s="1"/>
  <c r="B259" i="28" s="1"/>
  <c r="B224" i="28"/>
  <c r="B279" i="28" s="1"/>
  <c r="B216" i="28"/>
  <c r="B129" i="28"/>
  <c r="C214" i="28"/>
  <c r="C222" i="28" s="1"/>
  <c r="C221" i="28"/>
  <c r="C242" i="28"/>
  <c r="C253" i="28" s="1"/>
  <c r="B155" i="28"/>
  <c r="B166" i="28" s="1"/>
  <c r="B134" i="28"/>
  <c r="B137" i="28" s="1"/>
  <c r="B275" i="28" s="1"/>
  <c r="B19" i="22"/>
  <c r="B23" i="22" s="1"/>
  <c r="H82" i="7"/>
  <c r="H129" i="1"/>
  <c r="J35" i="1"/>
  <c r="J129" i="1" s="1"/>
  <c r="H19" i="1" s="1"/>
  <c r="C129" i="28" l="1"/>
  <c r="C169" i="28"/>
  <c r="C172" i="28" s="1"/>
  <c r="C173" i="28" s="1"/>
  <c r="C179" i="28" s="1"/>
  <c r="C216" i="28"/>
  <c r="C254" i="28"/>
  <c r="C256" i="28" s="1"/>
  <c r="C259" i="28" s="1"/>
  <c r="B167" i="28"/>
  <c r="B169" i="28" s="1"/>
  <c r="B172" i="28" s="1"/>
  <c r="C224" i="28"/>
  <c r="C279" i="28" s="1"/>
  <c r="B260" i="28"/>
  <c r="B266" i="28" s="1"/>
  <c r="F149" i="1"/>
  <c r="H40" i="12" s="1"/>
  <c r="F19" i="1"/>
  <c r="F153" i="1" s="1"/>
  <c r="H44" i="12" s="1"/>
  <c r="F150" i="1"/>
  <c r="H41" i="12" s="1"/>
  <c r="I82" i="7"/>
  <c r="H84" i="7"/>
  <c r="B261" i="28" l="1"/>
  <c r="B267" i="28" s="1"/>
  <c r="B173" i="28"/>
  <c r="B179" i="28" s="1"/>
  <c r="C260" i="28"/>
  <c r="C174" i="28"/>
  <c r="B262" i="28" l="1"/>
  <c r="B268" i="28" s="1"/>
  <c r="B270" i="28" s="1"/>
  <c r="B280" i="28" s="1"/>
  <c r="B281" i="28" s="1"/>
  <c r="B174" i="28"/>
  <c r="C261" i="28"/>
  <c r="C266" i="28"/>
  <c r="C180" i="28"/>
  <c r="C175" i="28"/>
  <c r="C181" i="28" s="1"/>
  <c r="C183" i="28" l="1"/>
  <c r="C276" i="28" s="1"/>
  <c r="C277" i="28" s="1"/>
  <c r="B180" i="28"/>
  <c r="B175" i="28"/>
  <c r="B181" i="28" s="1"/>
  <c r="C267" i="28"/>
  <c r="C262" i="28"/>
  <c r="C268" i="28" s="1"/>
  <c r="B183" i="28" l="1"/>
  <c r="B276" i="28" s="1"/>
  <c r="B277" i="28" s="1"/>
  <c r="B283" i="28" s="1"/>
  <c r="B67" i="28" s="1"/>
  <c r="C270" i="28"/>
  <c r="C280" i="28" s="1"/>
  <c r="C281" i="28" s="1"/>
  <c r="C284" i="28" s="1"/>
  <c r="C68" i="28" s="1"/>
  <c r="H116" i="7" s="1"/>
  <c r="B282" i="28" l="1"/>
  <c r="B284" i="28"/>
  <c r="B68" i="28" s="1"/>
  <c r="G116" i="7" s="1"/>
  <c r="C282" i="28"/>
  <c r="C283" i="28"/>
  <c r="C67"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paul.garbett</author>
    <author>Paul Garbett</author>
  </authors>
  <commentList>
    <comment ref="I32" authorId="0" shapeId="0" xr:uid="{00000000-0006-0000-0300-000001000000}">
      <text>
        <r>
          <rPr>
            <sz val="8"/>
            <color indexed="81"/>
            <rFont val="Tahoma"/>
            <family val="2"/>
          </rPr>
          <t>You can change these settings in the "vat summaries and rates" tab</t>
        </r>
      </text>
    </comment>
    <comment ref="J32" authorId="0" shapeId="0" xr:uid="{00000000-0006-0000-0300-000002000000}">
      <text>
        <r>
          <rPr>
            <sz val="8"/>
            <color indexed="81"/>
            <rFont val="Tahoma"/>
            <family val="2"/>
          </rPr>
          <t>You can change these settings in the "vat summaries and rates" tab</t>
        </r>
      </text>
    </comment>
    <comment ref="K37" authorId="1" shapeId="0" xr:uid="{00000000-0006-0000-0300-000003000000}">
      <text>
        <r>
          <rPr>
            <sz val="8"/>
            <color indexed="81"/>
            <rFont val="Tahoma"/>
            <family val="2"/>
          </rPr>
          <t>It is very important that the vat analysis column is correctly completed.
You should see a drop down box in each cell in this column - use that to classify the transaction type.
If the transactions are not classified then your vat return will not be correct
In some non Excel systems the drop down box may become corrupted - please contact us if this happens.
If you are not vat registered then it doesn't matter whether you enter expenses as "Vat expense" or "Non vat expense"
Likewise if you are using the Flat Rate Scheme then it doesn't matter whether you enter expenses as "Vat expense" or "Non vat expense". 
If you are using the Flat Rate Scheme then make sure that equipment expenditure is properly classified as capital as vat can be reclaimed under the FRS on equipment / capital expense over £2,000.</t>
        </r>
      </text>
    </comment>
    <comment ref="L37" authorId="1" shapeId="0" xr:uid="{00000000-0006-0000-0300-000004000000}">
      <text>
        <r>
          <rPr>
            <sz val="8"/>
            <color indexed="81"/>
            <rFont val="Tahoma"/>
            <family val="2"/>
          </rPr>
          <t xml:space="preserve">It is very important that you give us appropriate extra details here, particularly for expenses where it may not be clear otherwise what an item is for.
See the example tab for an indication on what to enter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paul.garbett</author>
    <author>Paul Garbett</author>
  </authors>
  <commentList>
    <comment ref="I32" authorId="0" shapeId="0" xr:uid="{00000000-0006-0000-0400-000001000000}">
      <text>
        <r>
          <rPr>
            <sz val="8"/>
            <color indexed="81"/>
            <rFont val="Tahoma"/>
            <family val="2"/>
          </rPr>
          <t>You can change these settings in the "vat summaries and rates" tab</t>
        </r>
      </text>
    </comment>
    <comment ref="J32" authorId="0" shapeId="0" xr:uid="{00000000-0006-0000-0400-000002000000}">
      <text>
        <r>
          <rPr>
            <sz val="8"/>
            <color indexed="81"/>
            <rFont val="Tahoma"/>
            <family val="2"/>
          </rPr>
          <t>You can change these settings in the "vat summaries and rates" tab</t>
        </r>
      </text>
    </comment>
    <comment ref="K37" authorId="1" shapeId="0" xr:uid="{00000000-0006-0000-0400-000003000000}">
      <text>
        <r>
          <rPr>
            <sz val="8"/>
            <color indexed="81"/>
            <rFont val="Tahoma"/>
            <family val="2"/>
          </rPr>
          <t>It is very important that the vat analysis column is correctly completed.
You should see a drop down box in each cell in this column - use that to classify the transaction type.
If the transactions are not classified then your vat return will not be correct
In some non Excel systems the drop down box may become corrupted - please contact us if this happens.
If you are not vat registered then it doesn't matter whether you enter expenses as "Vat expense" or "Non vat expense"
Likewise if you are using the Flat Rate Scheme then it doesn't matter whether you enter expenses as "Vat expense" or "Non vat expense". 
If you are using the Flat Rate Scheme then make sure that equipment expenditure is properly classified as capital as vat can be reclaimed under the FRS on equipment / capital expense over £2,000.</t>
        </r>
      </text>
    </comment>
    <comment ref="L37" authorId="1" shapeId="0" xr:uid="{00000000-0006-0000-0400-000004000000}">
      <text>
        <r>
          <rPr>
            <sz val="8"/>
            <color indexed="81"/>
            <rFont val="Tahoma"/>
            <family val="2"/>
          </rPr>
          <t xml:space="preserve">It is very important that you give us appropriate extra details here, particularly for expenses where it may not be clear otherwise what an item is for.
See the example tab for an indication on what to enter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paul.garbett</author>
    <author>Paul Garbett</author>
  </authors>
  <commentList>
    <comment ref="I32" authorId="0" shapeId="0" xr:uid="{00000000-0006-0000-0500-000001000000}">
      <text>
        <r>
          <rPr>
            <sz val="8"/>
            <color indexed="81"/>
            <rFont val="Tahoma"/>
            <family val="2"/>
          </rPr>
          <t>You can change these settings in the "vat summaries and rates" tab</t>
        </r>
      </text>
    </comment>
    <comment ref="J32" authorId="0" shapeId="0" xr:uid="{00000000-0006-0000-0500-000002000000}">
      <text>
        <r>
          <rPr>
            <sz val="8"/>
            <color indexed="81"/>
            <rFont val="Tahoma"/>
            <family val="2"/>
          </rPr>
          <t>You can change these settings in the "vat summaries and rates" tab</t>
        </r>
      </text>
    </comment>
    <comment ref="K37" authorId="1" shapeId="0" xr:uid="{00000000-0006-0000-0500-000003000000}">
      <text>
        <r>
          <rPr>
            <sz val="8"/>
            <color indexed="81"/>
            <rFont val="Tahoma"/>
            <family val="2"/>
          </rPr>
          <t>It is very important that the vat analysis column is correctly completed.
You should see a drop down box in each cell in this column - use that to classify the transaction type.
If the transactions are not classified then your vat return will not be correct
In some non Excel systems the drop down box may become corrupted - please contact us if this happens.
If you are not vat registered then it doesn't matter whether you enter expenses as "Vat expense" or "Non vat expense"
Likewise if you are using the Flat Rate Scheme then it doesn't matter whether you enter expenses as "Vat expense" or "Non vat expense". 
If you are using the Flat Rate Scheme then make sure that equipment expenditure is properly classified as capital as vat can be reclaimed under the FRS on equipment / capital expense over £2,000.</t>
        </r>
      </text>
    </comment>
    <comment ref="L37" authorId="1" shapeId="0" xr:uid="{00000000-0006-0000-0500-000004000000}">
      <text>
        <r>
          <rPr>
            <sz val="8"/>
            <color indexed="81"/>
            <rFont val="Tahoma"/>
            <family val="2"/>
          </rPr>
          <t xml:space="preserve">It is very important that you give us appropriate extra details here, particularly for expenses where it may not be clear otherwise what an item is for.
See the example tab for an indication on what to enter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paul.garbett</author>
    <author>Paul Garbett</author>
  </authors>
  <commentList>
    <comment ref="I32" authorId="0" shapeId="0" xr:uid="{00000000-0006-0000-0600-000001000000}">
      <text>
        <r>
          <rPr>
            <sz val="8"/>
            <color indexed="81"/>
            <rFont val="Tahoma"/>
            <family val="2"/>
          </rPr>
          <t>You can change these settings in the "vat summaries and rates" tab</t>
        </r>
      </text>
    </comment>
    <comment ref="J32" authorId="0" shapeId="0" xr:uid="{00000000-0006-0000-0600-000002000000}">
      <text>
        <r>
          <rPr>
            <sz val="8"/>
            <color indexed="81"/>
            <rFont val="Tahoma"/>
            <family val="2"/>
          </rPr>
          <t>You can change these settings in the "vat summaries and rates" tab</t>
        </r>
      </text>
    </comment>
    <comment ref="K37" authorId="1" shapeId="0" xr:uid="{00000000-0006-0000-0600-000003000000}">
      <text>
        <r>
          <rPr>
            <sz val="8"/>
            <color indexed="81"/>
            <rFont val="Tahoma"/>
            <family val="2"/>
          </rPr>
          <t>It is very important that the vat analysis column is correctly completed.
You should see a drop down box in each cell in this column - use that to classify the transaction type.
If the transactions are not classified then your vat return will not be correct
In some non Excel systems the drop down box may become corrupted - please contact us if this happens.
If you are not vat registered then it doesn't matter whether you enter expenses as "Vat expense" or "Non vat expense"
Likewise if you are using the Flat Rate Scheme then it doesn't matter whether you enter expenses as "Vat expense" or "Non vat expense". 
If you are using the Flat Rate Scheme then make sure that equipment expenditure is properly classified as capital as vat can be reclaimed under the FRS on equipment / capital expense over £2,000.</t>
        </r>
      </text>
    </comment>
    <comment ref="L37" authorId="1" shapeId="0" xr:uid="{00000000-0006-0000-0600-000004000000}">
      <text>
        <r>
          <rPr>
            <sz val="8"/>
            <color indexed="81"/>
            <rFont val="Tahoma"/>
            <family val="2"/>
          </rPr>
          <t xml:space="preserve">It is very important that you give us appropriate extra details here, particularly for expenses where it may not be clear otherwise what an item is for.
See the example tab for an indication on what to enter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paul.garbett</author>
    <author>Paul Garbett</author>
  </authors>
  <commentList>
    <comment ref="I32" authorId="0" shapeId="0" xr:uid="{00000000-0006-0000-0700-000001000000}">
      <text>
        <r>
          <rPr>
            <sz val="8"/>
            <color indexed="81"/>
            <rFont val="Tahoma"/>
            <family val="2"/>
          </rPr>
          <t>You can change these settings in the "vat summaries and rates" tab</t>
        </r>
      </text>
    </comment>
    <comment ref="J32" authorId="0" shapeId="0" xr:uid="{00000000-0006-0000-0700-000002000000}">
      <text>
        <r>
          <rPr>
            <sz val="8"/>
            <color indexed="81"/>
            <rFont val="Tahoma"/>
            <family val="2"/>
          </rPr>
          <t>You can change these settings in the "vat summaries and rates" tab</t>
        </r>
      </text>
    </comment>
    <comment ref="K37" authorId="1" shapeId="0" xr:uid="{00000000-0006-0000-0700-000003000000}">
      <text>
        <r>
          <rPr>
            <sz val="8"/>
            <color indexed="81"/>
            <rFont val="Tahoma"/>
            <family val="2"/>
          </rPr>
          <t>It is very important that the vat analysis column is correctly completed.
You should see a drop down box in each cell in this column - use that to classify the transaction type.
If the transactions are not classified then your vat return will not be correct
In some non Excel systems the drop down box may become corrupted - please contact us if this happens.
If you are not vat registered then it doesn't matter whether you enter expenses as "Vat expense" or "Non vat expense"
Likewise if you are using the Flat Rate Scheme then it doesn't matter whether you enter expenses as "Vat expense" or "Non vat expense". 
If you are using the Flat Rate Scheme then make sure that equipment expenditure is properly classified as capital as vat can be reclaimed under the FRS on equipment / capital expense over £2,000.</t>
        </r>
      </text>
    </comment>
    <comment ref="L37" authorId="1" shapeId="0" xr:uid="{00000000-0006-0000-0700-000004000000}">
      <text>
        <r>
          <rPr>
            <sz val="8"/>
            <color indexed="81"/>
            <rFont val="Tahoma"/>
            <family val="2"/>
          </rPr>
          <t xml:space="preserve">It is very important that you give us appropriate extra details here, particularly for expenses where it may not be clear otherwise what an item is for.
See the example tab for an indication on what to enter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Paul Garbett</author>
    <author>susan.albest</author>
    <author>Susan Albest</author>
  </authors>
  <commentList>
    <comment ref="B35" authorId="0" shapeId="0" xr:uid="{00000000-0006-0000-0800-000001000000}">
      <text>
        <r>
          <rPr>
            <sz val="14"/>
            <color indexed="81"/>
            <rFont val="Tahoma"/>
            <family val="2"/>
          </rPr>
          <t xml:space="preserve">
These are amounts owed to the company at the start of the year - I.e. the element of sales income, above, which was actually for a previous years work. You will find this figure in your 31/3/25 accounts
 accounts, enter the figure in D34
</t>
        </r>
      </text>
    </comment>
    <comment ref="B36" authorId="0" shapeId="0" xr:uid="{00000000-0006-0000-0800-000002000000}">
      <text>
        <r>
          <rPr>
            <sz val="12"/>
            <color indexed="81"/>
            <rFont val="Tahoma"/>
            <family val="2"/>
          </rPr>
          <t xml:space="preserve">
This is money owed to your company at any one time for work done, but not yet received (so not included in the above figures) If you want to maintain a realistic CT estimate, keep this up to date in Cell D35</t>
        </r>
        <r>
          <rPr>
            <sz val="8"/>
            <color indexed="81"/>
            <rFont val="Tahoma"/>
            <family val="2"/>
          </rPr>
          <t xml:space="preserve">
</t>
        </r>
      </text>
    </comment>
    <comment ref="H62" authorId="0" shapeId="0" xr:uid="{00000000-0006-0000-0800-000003000000}">
      <text>
        <r>
          <rPr>
            <sz val="14"/>
            <color indexed="81"/>
            <rFont val="Tahoma"/>
            <family val="2"/>
          </rPr>
          <t xml:space="preserve">Enter from your annual accounts (There will also be a note of this balance included in the approval accounts covering letter.
If the entry is in creditors on your last annual accounts, enter a positive figure here.  If it is in debtors then enter a negative figure).
</t>
        </r>
      </text>
    </comment>
    <comment ref="H94" authorId="0" shapeId="0" xr:uid="{00000000-0006-0000-0800-000004000000}">
      <text>
        <r>
          <rPr>
            <sz val="10"/>
            <color indexed="81"/>
            <rFont val="Tahoma"/>
            <family val="2"/>
          </rPr>
          <t xml:space="preserve">
</t>
        </r>
        <r>
          <rPr>
            <sz val="14"/>
            <color indexed="81"/>
            <rFont val="Tahoma"/>
            <family val="2"/>
          </rPr>
          <t>Enter number of months income in the sheet</t>
        </r>
      </text>
    </comment>
    <comment ref="H102" authorId="1" shapeId="0" xr:uid="{00000000-0006-0000-0800-000005000000}">
      <text>
        <r>
          <rPr>
            <sz val="14"/>
            <color indexed="81"/>
            <rFont val="Tahoma"/>
            <family val="2"/>
          </rPr>
          <t xml:space="preserve">This will be the CT for y/e 31/3/25
 as notified to you in the approval accounts covering letter. Delete this entry once it has been paid
</t>
        </r>
      </text>
    </comment>
    <comment ref="G104" authorId="1" shapeId="0" xr:uid="{00000000-0006-0000-0800-000006000000}">
      <text>
        <r>
          <rPr>
            <sz val="14"/>
            <color indexed="81"/>
            <rFont val="Tahoma"/>
            <family val="2"/>
          </rPr>
          <t xml:space="preserve">Enter the VAT due for qtr ended </t>
        </r>
        <r>
          <rPr>
            <b/>
            <u/>
            <sz val="14"/>
            <color indexed="81"/>
            <rFont val="Tahoma"/>
            <family val="2"/>
          </rPr>
          <t>31/3/25</t>
        </r>
        <r>
          <rPr>
            <sz val="14"/>
            <color indexed="81"/>
            <rFont val="Tahoma"/>
            <family val="2"/>
          </rPr>
          <t xml:space="preserve"> (unless paid before 1/4/25, in which case do not include)  NB do not delete this at any time</t>
        </r>
        <r>
          <rPr>
            <sz val="8"/>
            <color indexed="81"/>
            <rFont val="Tahoma"/>
            <family val="2"/>
          </rPr>
          <t xml:space="preserve">
</t>
        </r>
      </text>
    </comment>
    <comment ref="H105" authorId="1" shapeId="0" xr:uid="{00000000-0006-0000-0800-000007000000}">
      <text>
        <r>
          <rPr>
            <sz val="14"/>
            <color indexed="81"/>
            <rFont val="Tahoma"/>
            <family val="2"/>
          </rPr>
          <t>This needs to be just the current amount due for 1 qtr as notified</t>
        </r>
        <r>
          <rPr>
            <sz val="8"/>
            <color indexed="81"/>
            <rFont val="Tahoma"/>
            <family val="2"/>
          </rPr>
          <t xml:space="preserve">
</t>
        </r>
      </text>
    </comment>
    <comment ref="G111" authorId="0" shapeId="0" xr:uid="{00000000-0006-0000-0800-000008000000}">
      <text>
        <r>
          <rPr>
            <sz val="10"/>
            <color indexed="81"/>
            <rFont val="Tahoma"/>
            <family val="2"/>
          </rPr>
          <t xml:space="preserve">
Enter your anticipated Gross annual salary (full year) from this company</t>
        </r>
      </text>
    </comment>
    <comment ref="H111" authorId="0" shapeId="0" xr:uid="{00000000-0006-0000-0800-000009000000}">
      <text>
        <r>
          <rPr>
            <sz val="10"/>
            <color indexed="81"/>
            <rFont val="Tahoma"/>
            <family val="2"/>
          </rPr>
          <t xml:space="preserve">
Enter your spouse's anticipated Gross annual salary (full year) from this company</t>
        </r>
      </text>
    </comment>
    <comment ref="G112" authorId="0" shapeId="0" xr:uid="{00000000-0006-0000-0800-00000A000000}">
      <text>
        <r>
          <rPr>
            <sz val="10"/>
            <color indexed="81"/>
            <rFont val="Tahoma"/>
            <family val="2"/>
          </rPr>
          <t xml:space="preserve">
Enter your anticipated income for the year from all other sources</t>
        </r>
      </text>
    </comment>
    <comment ref="H112" authorId="0" shapeId="0" xr:uid="{00000000-0006-0000-0800-00000B000000}">
      <text>
        <r>
          <rPr>
            <sz val="10"/>
            <color indexed="81"/>
            <rFont val="Tahoma"/>
            <family val="2"/>
          </rPr>
          <t xml:space="preserve">
Enter your spouse's anticipated income for the year from all other sources</t>
        </r>
      </text>
    </comment>
    <comment ref="G114" authorId="0" shapeId="0" xr:uid="{00000000-0006-0000-0800-00000C000000}">
      <text>
        <r>
          <rPr>
            <sz val="10"/>
            <color indexed="81"/>
            <rFont val="Tahoma"/>
            <family val="2"/>
          </rPr>
          <t xml:space="preserve">
Enter your shareholding % in this company
</t>
        </r>
      </text>
    </comment>
    <comment ref="H114" authorId="0" shapeId="0" xr:uid="{00000000-0006-0000-0800-00000D000000}">
      <text>
        <r>
          <rPr>
            <sz val="10"/>
            <color indexed="81"/>
            <rFont val="Tahoma"/>
            <family val="2"/>
          </rPr>
          <t xml:space="preserve">
Enter your spouse's shareholding % in this company
</t>
        </r>
      </text>
    </comment>
    <comment ref="F125" authorId="2" shapeId="0" xr:uid="{00000000-0006-0000-0800-00000E000000}">
      <text>
        <r>
          <rPr>
            <b/>
            <sz val="8"/>
            <color indexed="81"/>
            <rFont val="Tahoma"/>
            <family val="2"/>
          </rPr>
          <t>Susan Albest:</t>
        </r>
        <r>
          <rPr>
            <sz val="8"/>
            <color indexed="81"/>
            <rFont val="Tahoma"/>
            <family val="2"/>
          </rPr>
          <t xml:space="preserve">
This is the amount that is available to draw at any given time. If it is a negative figure it means you have drawn too much. Being "available" doesn't necessarily mean tax free. If taking dividends in excess of your basic rate allowance, there will be personal tax to pay as a result. We recommend that you also complete the section starting in row 107</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Jessica Garbett</author>
  </authors>
  <commentList>
    <comment ref="A365" authorId="0" shapeId="0" xr:uid="{1BB2B1E0-7D67-4C55-94B0-236072DDC283}">
      <text>
        <r>
          <rPr>
            <b/>
            <sz val="9"/>
            <color indexed="81"/>
            <rFont val="Tahoma"/>
            <family val="2"/>
          </rPr>
          <t>Jessica Garbett:</t>
        </r>
        <r>
          <rPr>
            <sz val="9"/>
            <color indexed="81"/>
            <rFont val="Tahoma"/>
            <family val="2"/>
          </rPr>
          <t xml:space="preserve">
Section added 3.23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<sst xmlns="http://schemas.openxmlformats.org/spreadsheetml/2006/main" count="1576" uniqueCount="674">
  <si>
    <t>Capital allowances (see note)</t>
  </si>
  <si>
    <t xml:space="preserve">accounted for here but will be accounted for on your annual accounts and tax returns.  </t>
  </si>
  <si>
    <t>Current directors account position (positive = in credit directors account, negative = overdrawn)</t>
  </si>
  <si>
    <t>FRS % (where applicable)</t>
  </si>
  <si>
    <t>Normal vat rate (overwrite if necessary)</t>
  </si>
  <si>
    <t>Vat rate in use</t>
  </si>
  <si>
    <t>Normal</t>
  </si>
  <si>
    <t>This screen gives you a summary of your vat returns.  It also allows you to specify whether you are using normal vat accounting or the flat rate scheme.</t>
  </si>
  <si>
    <t>= boxes which need user entry - all others are automatic and should not be adjusted</t>
  </si>
  <si>
    <t>Business deposit accounts £</t>
  </si>
  <si>
    <t>Car passenger miles</t>
  </si>
  <si>
    <t>(a positive amount = net expenses not reimbursed)</t>
  </si>
  <si>
    <t>Date printed</t>
  </si>
  <si>
    <t>Salaries</t>
  </si>
  <si>
    <t>NB amounts allocated within quarters to salary and dividend do not appear on directors account, as they are effectively pre-allocated.</t>
  </si>
  <si>
    <t>Any balance on the directors account from un allocated drawings will potentially need to be covered by salary or dividend.</t>
  </si>
  <si>
    <t>Client Reference</t>
  </si>
  <si>
    <t>Whitefield Tax Limited, Chartered Certified Accountants</t>
  </si>
  <si>
    <t>Our Reference for you</t>
  </si>
  <si>
    <t>(NB you must retain in your records vat invoices to support this vat)</t>
  </si>
  <si>
    <t>Vehicle 1</t>
  </si>
  <si>
    <t>Vehicle 2</t>
  </si>
  <si>
    <t>Net profit</t>
  </si>
  <si>
    <t>If this quarter is your year end, please complete the year end questionnare before sending the sheet to us at the quarter end!  Thank you!</t>
  </si>
  <si>
    <t>VAT recovery rates for fuel - sheets read from here, update this not the sheets</t>
  </si>
  <si>
    <t>1.IR35 status</t>
  </si>
  <si>
    <t>2.Pension payments</t>
  </si>
  <si>
    <t xml:space="preserve">Please let us have details of any pension payments you </t>
  </si>
  <si>
    <t xml:space="preserve">currently make (we need annual or monthly contribution </t>
  </si>
  <si>
    <t>amounts, policy name), showing separately:</t>
  </si>
  <si>
    <t>- contributions to executive pension schemes by your</t>
  </si>
  <si>
    <t xml:space="preserve">company  </t>
  </si>
  <si>
    <t>- contributions to personal pension schemes by your</t>
  </si>
  <si>
    <t>company</t>
  </si>
  <si>
    <t>- contributions to personal pension schemes paid from</t>
  </si>
  <si>
    <t>private bank account</t>
  </si>
  <si>
    <t xml:space="preserve">If you pay contributions for a spouse please let us have </t>
  </si>
  <si>
    <t>similar information.</t>
  </si>
  <si>
    <t xml:space="preserve">If you have a EPP please ask your IFA or pension company </t>
  </si>
  <si>
    <t xml:space="preserve">if there is a minimum salary requirement – it is your </t>
  </si>
  <si>
    <t>responsibility to ensure this is adhered to if there is.</t>
  </si>
  <si>
    <t xml:space="preserve">Please confirm your spouses income from sources other </t>
  </si>
  <si>
    <t xml:space="preserve">than your company, so we can check share allocations are </t>
  </si>
  <si>
    <t xml:space="preserve">Spouse includes common law relationships and civil </t>
  </si>
  <si>
    <t>partnerships.</t>
  </si>
  <si>
    <t xml:space="preserve">income, i.e. apart from via your company, eg rental income, </t>
  </si>
  <si>
    <t xml:space="preserve">bank interest, share dividends, pensions from former </t>
  </si>
  <si>
    <t>employments.</t>
  </si>
  <si>
    <t xml:space="preserve">please include details of earnings prior to starting the PSC </t>
  </si>
  <si>
    <t>VAT return details for online filing</t>
  </si>
  <si>
    <t>(PLEASE READ COMMENT IN B34)</t>
  </si>
  <si>
    <t>(PLEASE READ COMMENT IN B35)</t>
  </si>
  <si>
    <t>Estimated Corporation Tax (accruing figure)</t>
  </si>
  <si>
    <t>Estimated company tax/vat liabilities owed to date</t>
  </si>
  <si>
    <t>VAT currently due (see comment in cell G102)</t>
  </si>
  <si>
    <t>CAUTION: WHEN FILING ONLINE BOXES 3 AND 5 ARE AUTOMATICALLY GENERATED</t>
  </si>
  <si>
    <t>Current tax/vat liability (this needs to be kept in the company, in the bank and/or in debtors/wip)</t>
  </si>
  <si>
    <t xml:space="preserve">efficient, and advise on a top up salary from your company if </t>
  </si>
  <si>
    <t>appropriate.</t>
  </si>
  <si>
    <t xml:space="preserve">particularly important if it income level has changed due to </t>
  </si>
  <si>
    <t>new contracts, a period out of contract, etc.</t>
  </si>
  <si>
    <t xml:space="preserve">Please also let us know if you have any unusual expenses to </t>
  </si>
  <si>
    <t xml:space="preserve">come through between now and 31 March, eg capital </t>
  </si>
  <si>
    <t>investment in new equipment, and let us have details.</t>
  </si>
  <si>
    <t xml:space="preserve">NB if your year end is not 31 March, we may need to </t>
  </si>
  <si>
    <t>request further information from you.</t>
  </si>
  <si>
    <t>Note - capital allowance at 100% is given on this years expenditure.  For ease of use previous years unrelieved expenditure is not</t>
  </si>
  <si>
    <t xml:space="preserve">If you have any imminent changes in circumstances, family </t>
  </si>
  <si>
    <t xml:space="preserve">or business, please let us know. </t>
  </si>
  <si>
    <t xml:space="preserve">Eg Marriage, propose to return to permanent employment, </t>
  </si>
  <si>
    <t>seeking work abroad, etc</t>
  </si>
  <si>
    <t>Please let us know:</t>
  </si>
  <si>
    <t xml:space="preserve">(b) would you like to minimise / defer Higher Rate Tax, </t>
  </si>
  <si>
    <t>Bf banks</t>
  </si>
  <si>
    <t>cf Banks</t>
  </si>
  <si>
    <t>PAYE/NI</t>
  </si>
  <si>
    <t>VAT paid over</t>
  </si>
  <si>
    <t>Corporation Tax</t>
  </si>
  <si>
    <t>Personal Tax (Self Assessment)</t>
  </si>
  <si>
    <t>Personal tax</t>
  </si>
  <si>
    <t>ERS NI</t>
  </si>
  <si>
    <t>Enter data in cell E8</t>
  </si>
  <si>
    <t>Enter data in cell E10</t>
  </si>
  <si>
    <t>Enter data in cell E12</t>
  </si>
  <si>
    <t>Enter data in cell E14</t>
  </si>
  <si>
    <t>Enter data in cell E16</t>
  </si>
  <si>
    <t>Main</t>
  </si>
  <si>
    <t>Ees</t>
  </si>
  <si>
    <t>Ers</t>
  </si>
  <si>
    <t>DCA</t>
  </si>
  <si>
    <t>This figure should comprise:</t>
  </si>
  <si>
    <t xml:space="preserve">NB please exclude any income already included on this </t>
  </si>
  <si>
    <t>spreadsheet at the time of sending to us - we are interested here</t>
  </si>
  <si>
    <t>in income which has yet to be entered on the spreadsheet.</t>
  </si>
  <si>
    <t xml:space="preserve">Please list the shareholders in your company and the </t>
  </si>
  <si>
    <t>percentage held by each.</t>
  </si>
  <si>
    <t>Company information</t>
  </si>
  <si>
    <t>Performance summary</t>
  </si>
  <si>
    <t>PA</t>
  </si>
  <si>
    <t>PA after abatement</t>
  </si>
  <si>
    <t>Check</t>
  </si>
  <si>
    <t>(PLEASE READ COMMENT IN H61)</t>
  </si>
  <si>
    <t>(NB Its assumed other income is already taxed - this entry is for calculating tax bands only)</t>
  </si>
  <si>
    <t>(if this figure isn't correct, the allocation of allowances will be erroneous)</t>
  </si>
  <si>
    <t>Total income</t>
  </si>
  <si>
    <t>BR</t>
  </si>
  <si>
    <t>* ENTER REG NUMBER HERE</t>
  </si>
  <si>
    <t>code</t>
  </si>
  <si>
    <t>Tax Provisions</t>
  </si>
  <si>
    <t xml:space="preserve">These are rough figures only, to help you plan.  </t>
  </si>
  <si>
    <t>Enter number of months income included in the sheet so far</t>
  </si>
  <si>
    <t>Personal Tax on dividends</t>
  </si>
  <si>
    <t>Person 1</t>
  </si>
  <si>
    <t>Person 2</t>
  </si>
  <si>
    <t>Diesel &lt;1600cc</t>
  </si>
  <si>
    <t>Diesel 1601-2000cc</t>
  </si>
  <si>
    <t>Annual salary from your PSC</t>
  </si>
  <si>
    <t>Estimated other taxable income annually (previous employments, rent, investments)</t>
  </si>
  <si>
    <t>% shareholding in this company</t>
  </si>
  <si>
    <t>Estimated tax on dividend to date</t>
  </si>
  <si>
    <t>Client Reference:</t>
  </si>
  <si>
    <t>Contact details:</t>
  </si>
  <si>
    <t>Client/site/dates</t>
  </si>
  <si>
    <t>Contractor name:</t>
  </si>
  <si>
    <t>Home telephone:</t>
  </si>
  <si>
    <t>Site/Mobile telephone:</t>
  </si>
  <si>
    <t>E:Mail:</t>
  </si>
  <si>
    <t>Date</t>
  </si>
  <si>
    <t>Payee/payer</t>
  </si>
  <si>
    <t>Chq no/ref</t>
  </si>
  <si>
    <t>Totals £</t>
  </si>
  <si>
    <t>(enter overdrafts/card balances owed as negatives)</t>
  </si>
  <si>
    <t>Income</t>
  </si>
  <si>
    <t>(enter as positive)</t>
  </si>
  <si>
    <t>Expenses</t>
  </si>
  <si>
    <t>(enter as negative)</t>
  </si>
  <si>
    <t>Contract details (this quarter):</t>
  </si>
  <si>
    <t>Balance at start of quarter</t>
  </si>
  <si>
    <t>Balance at end of quarter</t>
  </si>
  <si>
    <t>Vat content £</t>
  </si>
  <si>
    <t>Vat analysis</t>
  </si>
  <si>
    <t>Sales income</t>
  </si>
  <si>
    <t>Interest received</t>
  </si>
  <si>
    <t>Vat expense</t>
  </si>
  <si>
    <t>Directors account</t>
  </si>
  <si>
    <t>Other income (non vat)</t>
  </si>
  <si>
    <t>Net amount £</t>
  </si>
  <si>
    <t>Quarter</t>
  </si>
  <si>
    <t>Detail</t>
  </si>
  <si>
    <t>QUARTERLY TRANSACTION REPORT FOR:</t>
  </si>
  <si>
    <t>Mileage etc</t>
  </si>
  <si>
    <t>Car 2 miles</t>
  </si>
  <si>
    <t>Car 1 miles</t>
  </si>
  <si>
    <t>motorcycle miles</t>
  </si>
  <si>
    <t>cycle miles</t>
  </si>
  <si>
    <t>nights away from home (UK)</t>
  </si>
  <si>
    <t>Auto-calculation - mileage/nights away</t>
  </si>
  <si>
    <t>Claim</t>
  </si>
  <si>
    <t>Total</t>
  </si>
  <si>
    <t>nights away from home (non UK)</t>
  </si>
  <si>
    <t>Cash/ personal account £</t>
  </si>
  <si>
    <t>Business current account £</t>
  </si>
  <si>
    <t>Business credit card account £</t>
  </si>
  <si>
    <t>Auto calc</t>
  </si>
  <si>
    <t>Box 1</t>
  </si>
  <si>
    <t>Box 2</t>
  </si>
  <si>
    <t>Box 3</t>
  </si>
  <si>
    <t>Box 4</t>
  </si>
  <si>
    <t>Box 5</t>
  </si>
  <si>
    <t>Box 6</t>
  </si>
  <si>
    <t>Box 7</t>
  </si>
  <si>
    <t>Box 8</t>
  </si>
  <si>
    <t>Box 9</t>
  </si>
  <si>
    <t>Vat on mileage (using IR advisory rates)</t>
  </si>
  <si>
    <t>Engine size in CC</t>
  </si>
  <si>
    <t>Mileage year to date (not including this quarter)</t>
  </si>
  <si>
    <t>Mileage this quarter</t>
  </si>
  <si>
    <t>Vat recovery rate p per mile</t>
  </si>
  <si>
    <t>No vat claim/not vat registered</t>
  </si>
  <si>
    <t>Not specified</t>
  </si>
  <si>
    <t>No vat claim</t>
  </si>
  <si>
    <t>Claim vat</t>
  </si>
  <si>
    <t>(end of section - enter additional lines above)</t>
  </si>
  <si>
    <t>Company Name</t>
  </si>
  <si>
    <t>Contractor Name</t>
  </si>
  <si>
    <t>Home Telephone</t>
  </si>
  <si>
    <t>Site/mobile telephone</t>
  </si>
  <si>
    <t>E-mail</t>
  </si>
  <si>
    <t>Quarter 2 period</t>
  </si>
  <si>
    <t>Quarter 3 period</t>
  </si>
  <si>
    <t>Quarter 4 period</t>
  </si>
  <si>
    <t>Quarter 5 period</t>
  </si>
  <si>
    <t xml:space="preserve"> </t>
  </si>
  <si>
    <t>a</t>
  </si>
  <si>
    <t>b</t>
  </si>
  <si>
    <t>c</t>
  </si>
  <si>
    <t>d</t>
  </si>
  <si>
    <t>e</t>
  </si>
  <si>
    <t>f</t>
  </si>
  <si>
    <t>g</t>
  </si>
  <si>
    <t>h</t>
  </si>
  <si>
    <t>I</t>
  </si>
  <si>
    <t>j</t>
  </si>
  <si>
    <t>k</t>
  </si>
  <si>
    <t>Balance per statement</t>
  </si>
  <si>
    <t>Difference (this line should be nil)</t>
  </si>
  <si>
    <t>£</t>
  </si>
  <si>
    <t>VAT SUMMARY AND RATES</t>
  </si>
  <si>
    <t>Quarter 1</t>
  </si>
  <si>
    <t>Quarter 2</t>
  </si>
  <si>
    <t>Quarter 3</t>
  </si>
  <si>
    <t>Quarter 4</t>
  </si>
  <si>
    <t>Non vat expense</t>
  </si>
  <si>
    <t>Capital (vat)</t>
  </si>
  <si>
    <t>Capital (non vat)</t>
  </si>
  <si>
    <t>EC Imports</t>
  </si>
  <si>
    <t>Output Vat</t>
  </si>
  <si>
    <t>Output Vat + imports</t>
  </si>
  <si>
    <t>Inputs</t>
  </si>
  <si>
    <t>Net vat due</t>
  </si>
  <si>
    <t>Sales (net)</t>
  </si>
  <si>
    <t>Expenses (net)</t>
  </si>
  <si>
    <t>EC sales</t>
  </si>
  <si>
    <t>Y</t>
  </si>
  <si>
    <t>N</t>
  </si>
  <si>
    <t>Quarter 5</t>
  </si>
  <si>
    <t>Enter Y for normal vat, N for not registered, F for registered and using Flat Rate Scheme</t>
  </si>
  <si>
    <t>VAT status</t>
  </si>
  <si>
    <t>F</t>
  </si>
  <si>
    <t>Vat method</t>
  </si>
  <si>
    <t>Click here for help</t>
  </si>
  <si>
    <t>(use right click and show comment if necessary)</t>
  </si>
  <si>
    <t>Errors</t>
  </si>
  <si>
    <t>If there are any errors on your data, they will</t>
  </si>
  <si>
    <t>Source list for Column 20</t>
  </si>
  <si>
    <t>If using the flat rate scheme, enter the % underneath</t>
  </si>
  <si>
    <t>VAT to gross income %</t>
  </si>
  <si>
    <t>(if this % is more than your applicable Flat Rate percentage, then consider moving to flat rate)</t>
  </si>
  <si>
    <t>Diesel&gt;2000cc</t>
  </si>
  <si>
    <t>Petrol&lt;1400cc</t>
  </si>
  <si>
    <t>Petrol1401-2001cc</t>
  </si>
  <si>
    <t>Petrol&gt;2000cc</t>
  </si>
  <si>
    <t>LPG&lt;1400cc</t>
  </si>
  <si>
    <t>LPG1401-2001cc</t>
  </si>
  <si>
    <t>LPG&gt;2000cc</t>
  </si>
  <si>
    <t>EC goods</t>
  </si>
  <si>
    <t>show in this box.  Please correct them, or seek our advice.</t>
  </si>
  <si>
    <t>PERFORMANCE SUMMARY</t>
  </si>
  <si>
    <t>Totals</t>
  </si>
  <si>
    <t>Overheads/expenses (vat and non vat)</t>
  </si>
  <si>
    <t>Operating profit</t>
  </si>
  <si>
    <t>Received</t>
  </si>
  <si>
    <t>Brought forward debtors</t>
  </si>
  <si>
    <t>Carried forward debtors</t>
  </si>
  <si>
    <t>Adjustments (eg unpaid creditors - only needed if they are significant/material)</t>
  </si>
  <si>
    <t>Summary</t>
  </si>
  <si>
    <t>Profit and loss account</t>
  </si>
  <si>
    <t>Note - entry of brought forward and carried forward debtors - respectively amounts owed to the company at the start of the period and</t>
  </si>
  <si>
    <t xml:space="preserve">now, is not essential but improves the accuracy of the figures for planning purposes.  The brought forward debtor amount, if any, will </t>
  </si>
  <si>
    <t>be on your annual accounts under "debtors".  NB these amounts should be net of vat.</t>
  </si>
  <si>
    <t>Brought forward directors account</t>
  </si>
  <si>
    <t>(this will be on your annual accounts, normally in the section marked creditors - if</t>
  </si>
  <si>
    <t>it is in the section marked debtors, then your b/fwd directors account was overdrawn</t>
  </si>
  <si>
    <t>so you need to enter a negative figure here)</t>
  </si>
  <si>
    <t>Q1</t>
  </si>
  <si>
    <t>Q2</t>
  </si>
  <si>
    <t>Q3</t>
  </si>
  <si>
    <t>Q4</t>
  </si>
  <si>
    <t>Q5</t>
  </si>
  <si>
    <t xml:space="preserve">Drawings </t>
  </si>
  <si>
    <t>Cash expenses etc</t>
  </si>
  <si>
    <t>(a negative amount = net drawings)</t>
  </si>
  <si>
    <t>Pension</t>
  </si>
  <si>
    <t xml:space="preserve">Auto calc </t>
  </si>
  <si>
    <t>Dividend</t>
  </si>
  <si>
    <t>Salary</t>
  </si>
  <si>
    <t>Other income</t>
  </si>
  <si>
    <t>Your Name</t>
  </si>
  <si>
    <t>Dividend Administration</t>
  </si>
  <si>
    <t>Automatic</t>
  </si>
  <si>
    <t>DIVIDEND VOUCHERS</t>
  </si>
  <si>
    <t xml:space="preserve">Dividend vouchers are an important administrative process for your business.  </t>
  </si>
  <si>
    <t>Our guidance on dividend administration is at:</t>
  </si>
  <si>
    <t>The template below lets you prepare dividend vouchers and the associated minutes.</t>
  </si>
  <si>
    <t>Company Number xxxxxxx</t>
  </si>
  <si>
    <t>Name of Shareholder:  xxxxxx</t>
  </si>
  <si>
    <t xml:space="preserve">Shares held: </t>
  </si>
  <si>
    <t xml:space="preserve">Payable per share: </t>
  </si>
  <si>
    <t>………………………..</t>
  </si>
  <si>
    <t xml:space="preserve">Registered Office: </t>
  </si>
  <si>
    <t>MINUTES OF A BOARD MEETING</t>
  </si>
  <si>
    <t>It was decided to pay a dividend of £xx,xxx to shareholders, being £xx per share</t>
  </si>
  <si>
    <t xml:space="preserve">VAT </t>
  </si>
  <si>
    <t>Op bank</t>
  </si>
  <si>
    <t>Cl bank</t>
  </si>
  <si>
    <t>Should be nil</t>
  </si>
  <si>
    <t>Memo: nights away incl in mileage</t>
  </si>
  <si>
    <t xml:space="preserve">Quarter 1 period </t>
  </si>
  <si>
    <t>Vat Registration Number</t>
  </si>
  <si>
    <r>
      <t>HELD ON</t>
    </r>
    <r>
      <rPr>
        <sz val="10"/>
        <rFont val="Calibri"/>
        <family val="2"/>
        <scheme val="minor"/>
      </rPr>
      <t xml:space="preserve"> date/time</t>
    </r>
  </si>
  <si>
    <r>
      <t>HELD AT</t>
    </r>
    <r>
      <rPr>
        <sz val="10"/>
        <rFont val="Calibri"/>
        <family val="2"/>
        <scheme val="minor"/>
      </rPr>
      <t xml:space="preserve"> address – your business address / home</t>
    </r>
  </si>
  <si>
    <r>
      <t xml:space="preserve">PRESENT </t>
    </r>
    <r>
      <rPr>
        <sz val="10"/>
        <rFont val="Calibri"/>
        <family val="2"/>
        <scheme val="minor"/>
      </rPr>
      <t>names of attendees – director(s) and secretary (if any)</t>
    </r>
  </si>
  <si>
    <r>
      <t>SIGNED</t>
    </r>
    <r>
      <rPr>
        <sz val="10"/>
        <rFont val="Calibri"/>
        <family val="2"/>
        <scheme val="minor"/>
      </rPr>
      <t xml:space="preserve"> director or secretary</t>
    </r>
  </si>
  <si>
    <t>CONTENTS OF WORKBOOK</t>
  </si>
  <si>
    <t>Vat summaries</t>
  </si>
  <si>
    <t>Planning questionnaire</t>
  </si>
  <si>
    <t>Dividend vouchers</t>
  </si>
  <si>
    <t>Enter your basic company information here</t>
  </si>
  <si>
    <t>Your transactions entered quarterly</t>
  </si>
  <si>
    <t>Summary of your quarterly sheets, and simple tax planning</t>
  </si>
  <si>
    <t>(normally Q5 not needed)</t>
  </si>
  <si>
    <t xml:space="preserve">For documenting dividends for tax compliance </t>
  </si>
  <si>
    <t>Don’t forget to set your vat rates up here when you first start to use the sheet</t>
  </si>
  <si>
    <t>Abate</t>
  </si>
  <si>
    <t>BRB</t>
  </si>
  <si>
    <t>HRB</t>
  </si>
  <si>
    <t>HR</t>
  </si>
  <si>
    <t>AR</t>
  </si>
  <si>
    <t>LEL</t>
  </si>
  <si>
    <t>Thrd</t>
  </si>
  <si>
    <t>UEL</t>
  </si>
  <si>
    <t>ErsThold</t>
  </si>
  <si>
    <t>Additional</t>
  </si>
  <si>
    <t>Ivlower</t>
  </si>
  <si>
    <t>Ivupper</t>
  </si>
  <si>
    <t>Ivrate</t>
  </si>
  <si>
    <t>Ivexcess</t>
  </si>
  <si>
    <t>CGTalce</t>
  </si>
  <si>
    <t>CGTrate</t>
  </si>
  <si>
    <t>CGTrateHR</t>
  </si>
  <si>
    <t>Views your vat returns and summaries here</t>
  </si>
  <si>
    <t>Paye/NIC due</t>
  </si>
  <si>
    <t>Base milege rate</t>
  </si>
  <si>
    <t>Higher Mileage rate</t>
  </si>
  <si>
    <t>Motorcycle</t>
  </si>
  <si>
    <t>Cycle</t>
  </si>
  <si>
    <t>(per P45) or leavers statement)</t>
  </si>
  <si>
    <t>Bank balances</t>
  </si>
  <si>
    <t>Owed to HMRC</t>
  </si>
  <si>
    <t>Debtors</t>
  </si>
  <si>
    <t>Available</t>
  </si>
  <si>
    <t>Available Funds:</t>
  </si>
  <si>
    <t>SEE COMMENT</t>
  </si>
  <si>
    <t>Spare quarter</t>
  </si>
  <si>
    <t>Total Dividend paid</t>
  </si>
  <si>
    <t>Director</t>
  </si>
  <si>
    <t>Op Dep acc</t>
  </si>
  <si>
    <t>Cl Dep acc</t>
  </si>
  <si>
    <t>Cl DCA</t>
  </si>
  <si>
    <t>Op CC</t>
  </si>
  <si>
    <t>Cl CC</t>
  </si>
  <si>
    <t>https://www.gov.uk/government/publications/advisory-fuel-rates</t>
  </si>
  <si>
    <t>Divallce</t>
  </si>
  <si>
    <t>DivBR</t>
  </si>
  <si>
    <t>DivHR</t>
  </si>
  <si>
    <t>DivAR</t>
  </si>
  <si>
    <t>Employees over UEL</t>
  </si>
  <si>
    <t>class2weekly</t>
  </si>
  <si>
    <t>class2spt</t>
  </si>
  <si>
    <t>empal</t>
  </si>
  <si>
    <t>Employment allowance</t>
  </si>
  <si>
    <t>savingsallcestarting</t>
  </si>
  <si>
    <t>savingsallcebr</t>
  </si>
  <si>
    <t>savingsallcehr</t>
  </si>
  <si>
    <t>Bold = not yet updated</t>
  </si>
  <si>
    <t>CGTrateres</t>
  </si>
  <si>
    <t>CGTrateresHR</t>
  </si>
  <si>
    <t>Data in (all as positives)</t>
  </si>
  <si>
    <t xml:space="preserve">Employment </t>
  </si>
  <si>
    <t>Other taxable income</t>
  </si>
  <si>
    <t>Gross savings income</t>
  </si>
  <si>
    <t>Self Employment</t>
  </si>
  <si>
    <t>Gross Dividend</t>
  </si>
  <si>
    <t>Capital Gains</t>
  </si>
  <si>
    <t>BR adj (+ to inc - to restrict)</t>
  </si>
  <si>
    <t>CT profits</t>
  </si>
  <si>
    <t>Results out</t>
  </si>
  <si>
    <t>Tax dividends</t>
  </si>
  <si>
    <t>Note ees and ers assume one source</t>
  </si>
  <si>
    <t>EES</t>
  </si>
  <si>
    <t>ERS</t>
  </si>
  <si>
    <t>Note class 4 assumes one source</t>
  </si>
  <si>
    <t>Class 2</t>
  </si>
  <si>
    <t>Class 4</t>
  </si>
  <si>
    <t>Personal Tax</t>
  </si>
  <si>
    <t>Basic PA</t>
  </si>
  <si>
    <t>Extension or reduction</t>
  </si>
  <si>
    <t>Adjusted PA</t>
  </si>
  <si>
    <t>Abatement</t>
  </si>
  <si>
    <t>Revised PA</t>
  </si>
  <si>
    <t>Allocate bands for savings allowance</t>
  </si>
  <si>
    <t>Savings allowance</t>
  </si>
  <si>
    <t>Starting rate available</t>
  </si>
  <si>
    <t>Tax free interest band</t>
  </si>
  <si>
    <t>Taxable Interest</t>
  </si>
  <si>
    <t>Allocate Bands</t>
  </si>
  <si>
    <t xml:space="preserve">Total allocated non dividend </t>
  </si>
  <si>
    <t>Tax on non dividend</t>
  </si>
  <si>
    <t>Allocate Bands available for dividends</t>
  </si>
  <si>
    <t>n/a</t>
  </si>
  <si>
    <t>Allocate actual dividends to bands</t>
  </si>
  <si>
    <t>Dividends</t>
  </si>
  <si>
    <t>Allowance</t>
  </si>
  <si>
    <t>Taxable dividend</t>
  </si>
  <si>
    <t>Total allocated dividend</t>
  </si>
  <si>
    <t>Allocate Dividend Allowance</t>
  </si>
  <si>
    <t>Tax on dividend</t>
  </si>
  <si>
    <t>Tax on dividends</t>
  </si>
  <si>
    <t>Class I NI</t>
  </si>
  <si>
    <t>Employment income</t>
  </si>
  <si>
    <t>Ees NI</t>
  </si>
  <si>
    <t>Threshold</t>
  </si>
  <si>
    <t>Employees main</t>
  </si>
  <si>
    <t>Employees additional</t>
  </si>
  <si>
    <t>Total assessed to Ees</t>
  </si>
  <si>
    <t>Total ees</t>
  </si>
  <si>
    <t>Below threshold</t>
  </si>
  <si>
    <t>Above threshold</t>
  </si>
  <si>
    <t>Total assessed to Ers</t>
  </si>
  <si>
    <t>Class 2 NI</t>
  </si>
  <si>
    <t>Business profits</t>
  </si>
  <si>
    <t>SPT</t>
  </si>
  <si>
    <t>Liability to class 2</t>
  </si>
  <si>
    <t>Class 4 NI</t>
  </si>
  <si>
    <t>Allocation</t>
  </si>
  <si>
    <t>Below</t>
  </si>
  <si>
    <t>Class 4 due</t>
  </si>
  <si>
    <t>Total Class 4</t>
  </si>
  <si>
    <t>Total income after PA used</t>
  </si>
  <si>
    <t>Free element of BR</t>
  </si>
  <si>
    <t>Gains</t>
  </si>
  <si>
    <t>Annual Allowance</t>
  </si>
  <si>
    <t>Balance after allowance</t>
  </si>
  <si>
    <t>Allocate to bands</t>
  </si>
  <si>
    <t>CGT due</t>
  </si>
  <si>
    <t>Total CGT</t>
  </si>
  <si>
    <t>Sales</t>
  </si>
  <si>
    <t>VAT Rates</t>
  </si>
  <si>
    <r>
      <t xml:space="preserve">Tax on non dividend income </t>
    </r>
    <r>
      <rPr>
        <sz val="8"/>
        <rFont val="Calibri"/>
        <family val="2"/>
        <scheme val="minor"/>
      </rPr>
      <t>(nb does not deduct tax paid at source)</t>
    </r>
  </si>
  <si>
    <t>CGT (full not ER, not residential)</t>
  </si>
  <si>
    <t>Lower of taxable dividend or allowance</t>
  </si>
  <si>
    <t>We don't need them for our records, they are for your files</t>
  </si>
  <si>
    <t>This sheet feeds the dividend approximation for performance summary.</t>
  </si>
  <si>
    <t>It is a modified version of common engine</t>
  </si>
  <si>
    <t>The major modifcation is apportionment of all allowances and bands</t>
  </si>
  <si>
    <t>From Performance Summary</t>
  </si>
  <si>
    <t>Annualised Salary</t>
  </si>
  <si>
    <t>Annualised Other income</t>
  </si>
  <si>
    <t>Dividend to date</t>
  </si>
  <si>
    <t>Months</t>
  </si>
  <si>
    <t>Apportion other income</t>
  </si>
  <si>
    <t>Bands to apportion</t>
  </si>
  <si>
    <t>Dividend above, split between shareholders</t>
  </si>
  <si>
    <t>bank of £xx,xxx, and liabilities including tax accrued of £xx,xxx.</t>
  </si>
  <si>
    <t xml:space="preserve">The directors discussed the companies state of affairs and noted assets, including cash at </t>
  </si>
  <si>
    <t>See below for:</t>
  </si>
  <si>
    <t>(1) Sample Dividend Voucher</t>
  </si>
  <si>
    <t>(2) Sample Board Minutes - For Dividend</t>
  </si>
  <si>
    <t>Savings exempted</t>
  </si>
  <si>
    <t xml:space="preserve">Adjust PA </t>
  </si>
  <si>
    <t>Savings income and dividend</t>
  </si>
  <si>
    <t>Potential tax free savings</t>
  </si>
  <si>
    <t>Income excl dividend plus taxable interest</t>
  </si>
  <si>
    <t>Savings rate used  (needs to come off BRB for dividends)</t>
  </si>
  <si>
    <t>Earned, other and SE</t>
  </si>
  <si>
    <t>PA less earned and other</t>
  </si>
  <si>
    <t>Savings</t>
  </si>
  <si>
    <t>Savings not covered by PA</t>
  </si>
  <si>
    <t>Savings allce used</t>
  </si>
  <si>
    <t>23.2.15 Revised to 15-16 JG</t>
  </si>
  <si>
    <t xml:space="preserve">17.2.16 Revised to 16-17 </t>
  </si>
  <si>
    <t>23.2.16 CE update to include savings allce</t>
  </si>
  <si>
    <t xml:space="preserve">16.3.15 CE update for error on dividends </t>
  </si>
  <si>
    <t>24.3.16 update post buget inc residential CGT rates</t>
  </si>
  <si>
    <t>24.3.16 CE update error on dividend</t>
  </si>
  <si>
    <t>11.11.16CE error on use of Savings Rate in BRB</t>
  </si>
  <si>
    <t>15.2.17 error on extending HR for BRB adjustments</t>
  </si>
  <si>
    <t>20.2.17 update 17-18</t>
  </si>
  <si>
    <t>NB all rates are England &amp; Wales, adjusted Scottish rates not supported</t>
  </si>
  <si>
    <t>PA adjustments   (+ to inc - to restrict)</t>
  </si>
  <si>
    <t>Employment tax paid (not used)</t>
  </si>
  <si>
    <t>Capital Gains (no ER or residential rate coded)</t>
  </si>
  <si>
    <t>VAT due</t>
  </si>
  <si>
    <t>10.3.17 post budget tax rate changes (CGT threshold only change)</t>
  </si>
  <si>
    <t>9.2.18 revision for PA allocation re dividends</t>
  </si>
  <si>
    <t>16.2.18 update 18-19</t>
  </si>
  <si>
    <t>Normal Allocation (revision added 09.02.18)</t>
  </si>
  <si>
    <t>Total income in HR</t>
  </si>
  <si>
    <t>Dividend Allowance</t>
  </si>
  <si>
    <t>Reallcation amount is dividend less DA up to PA</t>
  </si>
  <si>
    <t>Dividend less DA</t>
  </si>
  <si>
    <t>Restrict to PA</t>
  </si>
  <si>
    <t>Comparison</t>
  </si>
  <si>
    <t>Revised</t>
  </si>
  <si>
    <t>Final</t>
  </si>
  <si>
    <t xml:space="preserve">Please let us have an estimate of your company income excluding </t>
  </si>
  <si>
    <t>Int Recd</t>
  </si>
  <si>
    <t>Other inc</t>
  </si>
  <si>
    <t>Purchases</t>
  </si>
  <si>
    <t>SubCon</t>
  </si>
  <si>
    <t>Adv</t>
  </si>
  <si>
    <t>Ent'g</t>
  </si>
  <si>
    <t>Rent</t>
  </si>
  <si>
    <t>Reps/Rens</t>
  </si>
  <si>
    <t>Training</t>
  </si>
  <si>
    <t>Tools etc</t>
  </si>
  <si>
    <t>IT</t>
  </si>
  <si>
    <t>Motor</t>
  </si>
  <si>
    <t>T&amp;S</t>
  </si>
  <si>
    <t>Accy</t>
  </si>
  <si>
    <t>Ins</t>
  </si>
  <si>
    <t>PPS</t>
  </si>
  <si>
    <t>Phone</t>
  </si>
  <si>
    <t>Misc</t>
  </si>
  <si>
    <t>Subscr</t>
  </si>
  <si>
    <t>Donations</t>
  </si>
  <si>
    <t>Reference</t>
  </si>
  <si>
    <t>Childcare</t>
  </si>
  <si>
    <t>Bank chgs</t>
  </si>
  <si>
    <t>Divs</t>
  </si>
  <si>
    <t>MV add</t>
  </si>
  <si>
    <t>FFE add</t>
  </si>
  <si>
    <t>CT paid</t>
  </si>
  <si>
    <t>VAT paid</t>
  </si>
  <si>
    <t>Paye paid</t>
  </si>
  <si>
    <t>Suspense</t>
  </si>
  <si>
    <t>15.3.18 further revsion for PA allocation</t>
  </si>
  <si>
    <t>16.3.18 revise CGT rates</t>
  </si>
  <si>
    <t>26.2.19 update 19-20</t>
  </si>
  <si>
    <t>Alternative allowance allocation (added 09.02.18 revised 15.3.18)</t>
  </si>
  <si>
    <t>But restrict reallocation if non dividend would go into HR</t>
  </si>
  <si>
    <t xml:space="preserve">Non dividend </t>
  </si>
  <si>
    <t>Calculated restriction</t>
  </si>
  <si>
    <t>Non dividend adjusted for PA</t>
  </si>
  <si>
    <t xml:space="preserve">BRB </t>
  </si>
  <si>
    <t>Elelemnt in HR</t>
  </si>
  <si>
    <t>Revised reallocation of PA</t>
  </si>
  <si>
    <t>Or do you have your own dividend strategy?</t>
  </si>
  <si>
    <t>0000</t>
  </si>
  <si>
    <t>5300</t>
  </si>
  <si>
    <t>4800</t>
  </si>
  <si>
    <t>5400</t>
  </si>
  <si>
    <t>0900</t>
  </si>
  <si>
    <t>0550</t>
  </si>
  <si>
    <t>1100</t>
  </si>
  <si>
    <t>1440</t>
  </si>
  <si>
    <t>3280</t>
  </si>
  <si>
    <t>3385</t>
  </si>
  <si>
    <t>3100</t>
  </si>
  <si>
    <t>3250</t>
  </si>
  <si>
    <t>3012</t>
  </si>
  <si>
    <t>3283</t>
  </si>
  <si>
    <t>1411</t>
  </si>
  <si>
    <t>3242</t>
  </si>
  <si>
    <t>3230</t>
  </si>
  <si>
    <t>3233</t>
  </si>
  <si>
    <t>3301</t>
  </si>
  <si>
    <t>3260</t>
  </si>
  <si>
    <t>3270</t>
  </si>
  <si>
    <t>3290</t>
  </si>
  <si>
    <t>3390</t>
  </si>
  <si>
    <t>3320</t>
  </si>
  <si>
    <t>3360</t>
  </si>
  <si>
    <t>3281</t>
  </si>
  <si>
    <t>3051</t>
  </si>
  <si>
    <t>3351</t>
  </si>
  <si>
    <t>8010</t>
  </si>
  <si>
    <t>4131</t>
  </si>
  <si>
    <t>4151</t>
  </si>
  <si>
    <t>Eqt add</t>
  </si>
  <si>
    <t>5310</t>
  </si>
  <si>
    <t>5320</t>
  </si>
  <si>
    <t>9999</t>
  </si>
  <si>
    <t>If you want us to provide pre year end planning estimates, please send the completed planning questionanaire at the end of this quarter, thank you</t>
  </si>
  <si>
    <t>Send this to us at the end of quarter 3 if you want us to provide some pre year end estimates</t>
  </si>
  <si>
    <t>(SELECT FROM DROP DOWN LIST &gt;&gt;&gt;)</t>
  </si>
  <si>
    <t>Please let us know if your contract is deemed inside IR35</t>
  </si>
  <si>
    <t>Your client has the responsibility for deciding this.</t>
  </si>
  <si>
    <t>3. Other income – self</t>
  </si>
  <si>
    <t>4. Other income – spouse</t>
  </si>
  <si>
    <t xml:space="preserve">5.Projected company income and  expenses January </t>
  </si>
  <si>
    <t>6. Changes in circumstances</t>
  </si>
  <si>
    <t>7. Shareholdings</t>
  </si>
  <si>
    <t>8. Business reserves</t>
  </si>
  <si>
    <t>(a) would you like dividends maximised to use up all reserves, or</t>
  </si>
  <si>
    <t>Please explain if so.</t>
  </si>
  <si>
    <t>Once registered you must also register for Making Tax Digital. Please discuss with us if you find yourself needing to register for VAT.</t>
  </si>
  <si>
    <t>4810</t>
  </si>
  <si>
    <t>31.3.20 update all 2020-21</t>
  </si>
  <si>
    <t>5.3.21 update 2021-22</t>
  </si>
  <si>
    <t>15.3.22 update 2022-23</t>
  </si>
  <si>
    <t>23.3.22 revised for NI changes in Spring Statement</t>
  </si>
  <si>
    <t>Note re Primary threshold</t>
  </si>
  <si>
    <t>- To 5.7.22 £9,880 pa £190/w</t>
  </si>
  <si>
    <t>- From 5.7.22 £12570 pa  £242/w</t>
  </si>
  <si>
    <t>- Blended for year £11,908 pa £229/w</t>
  </si>
  <si>
    <t>- note £242 /w not £241.73 - Statutory Instrument prescribes rounded figures</t>
  </si>
  <si>
    <t>VAT due on sales and other outputs</t>
  </si>
  <si>
    <r>
      <t>Total VAT due (</t>
    </r>
    <r>
      <rPr>
        <b/>
        <sz val="12"/>
        <rFont val="Calibri"/>
        <family val="2"/>
        <scheme val="minor"/>
      </rPr>
      <t>Automatic Calculation</t>
    </r>
    <r>
      <rPr>
        <sz val="12"/>
        <rFont val="Calibri"/>
        <family val="2"/>
        <scheme val="minor"/>
      </rPr>
      <t>)</t>
    </r>
  </si>
  <si>
    <t>VAT reclaimed on purchases and other inputs (inclusing acquisitions from the EU)</t>
  </si>
  <si>
    <r>
      <t xml:space="preserve">Net VAT due to/from HMRC </t>
    </r>
    <r>
      <rPr>
        <b/>
        <sz val="12"/>
        <color theme="1"/>
        <rFont val="Calibri"/>
        <family val="2"/>
        <scheme val="minor"/>
      </rPr>
      <t>(Automatic Calculation)</t>
    </r>
  </si>
  <si>
    <t>Total value of sales and all other outputs excluding any VAT</t>
  </si>
  <si>
    <t>Total value of purchases and all other inputs exclusing any VAT</t>
  </si>
  <si>
    <t>(BOXES 2/8/9 WILL MOST COMMONLY BE ZERO - BUT CHECK IF UNSURE)</t>
  </si>
  <si>
    <t>Loan Payments</t>
  </si>
  <si>
    <t>2.3.23 revised for further NI changes in year</t>
  </si>
  <si>
    <t>2.3.23 update to 2023-24</t>
  </si>
  <si>
    <t>BRB plus PA</t>
  </si>
  <si>
    <t>£125,140 less BRB</t>
  </si>
  <si>
    <t>rounded</t>
  </si>
  <si>
    <t>Small company CT rate on £50,000</t>
  </si>
  <si>
    <t>Marginal rate  up to £250,000</t>
  </si>
  <si>
    <t>Full rate</t>
  </si>
  <si>
    <t>Whitefield Common Engine update (02/03/2023 - don't change unless updating the rows below - JG only )</t>
  </si>
  <si>
    <r>
      <t xml:space="preserve">Associated Companies </t>
    </r>
    <r>
      <rPr>
        <sz val="8"/>
        <rFont val="Calibri"/>
        <family val="2"/>
        <scheme val="minor"/>
      </rPr>
      <t>(1 if single company, 2 if two companies)</t>
    </r>
  </si>
  <si>
    <t>Caclulated Corporation Tax with MSCR</t>
  </si>
  <si>
    <t>Associated Companies</t>
  </si>
  <si>
    <t>Adjusted thresholds</t>
  </si>
  <si>
    <t>- small co rate</t>
  </si>
  <si>
    <t>- maringal rate</t>
  </si>
  <si>
    <t>in between</t>
  </si>
  <si>
    <t>- full rate</t>
  </si>
  <si>
    <t>CT caclulated</t>
  </si>
  <si>
    <t>Loans</t>
  </si>
  <si>
    <t>5100</t>
  </si>
  <si>
    <t>5360</t>
  </si>
  <si>
    <t>NB this assumes an apportionment of tax bands over the year, but includes the whole of the salary and other income.</t>
  </si>
  <si>
    <t>This will be a rough amount of tax due to date.</t>
  </si>
  <si>
    <t>Lower Earnings Limit</t>
  </si>
  <si>
    <t>Primary Thrshold - starting point for Ees</t>
  </si>
  <si>
    <t>Upper Earnings Limit</t>
  </si>
  <si>
    <t>Secondary Threshold - starting point for Ers</t>
  </si>
  <si>
    <t>8.3.24 update for in year changes in NIC rate from January 2024</t>
  </si>
  <si>
    <t>8.3.24 update to 2024-25</t>
  </si>
  <si>
    <t>CTsmallco</t>
  </si>
  <si>
    <t>CTmarginal</t>
  </si>
  <si>
    <t>CTfull</t>
  </si>
  <si>
    <t>Total Months in FY</t>
  </si>
  <si>
    <t>Enter the number of months in your financial year</t>
  </si>
  <si>
    <t>Bespoke coding to apportion</t>
  </si>
  <si>
    <t>Bespoke coding Rows 370 to 373 to apportion</t>
  </si>
  <si>
    <t>Fully electric</t>
  </si>
  <si>
    <t>WHITEFIELD - SMALL COMPANY ACCOUNTS SYSTEM - 25/26</t>
  </si>
  <si>
    <t>April, May June 2025</t>
  </si>
  <si>
    <t>July, Aug, Sep 2025</t>
  </si>
  <si>
    <t>Oct, Nov, Dec 2025</t>
  </si>
  <si>
    <t>Jan, Feb, March 2026</t>
  </si>
  <si>
    <t>VAT due on intra-community acquisitions of goods from EU Member States</t>
  </si>
  <si>
    <t>Total value of intra-community goods sold, excluding VAT to EU member states</t>
  </si>
  <si>
    <t>Total value of intra-community goods bought, excluding VAT from EU member states</t>
  </si>
  <si>
    <t>Current vat registration threshold £90,000 (2025-26) - you must register for VAT if your turnover exceeds this level, on a rolling 12 month basis.</t>
  </si>
  <si>
    <t>Corporation Tax for year ended 31/3/25 (See comment in cell H100)</t>
  </si>
  <si>
    <t>Corporation Tax for year ended 31/3/26 (accruing)</t>
  </si>
  <si>
    <t>(This is only a guide, and should not be relied on - contact us if you have concerns)</t>
  </si>
  <si>
    <t>Pre year end tax planning questionnaire for PSCs 2025/26</t>
  </si>
  <si>
    <t>Please advise estimated levels of any other 2025/26</t>
  </si>
  <si>
    <t>IMPORTANT: If you started your PSC during 2025/26</t>
  </si>
  <si>
    <t>– March 2026</t>
  </si>
  <si>
    <t xml:space="preserve">any vat for the January to March 2026 quarter – this is </t>
  </si>
  <si>
    <t>(i) invoices raised before 31/12/25 but paid after 1/1/26</t>
  </si>
  <si>
    <t>(ii) invoices to be raised between 1/1/26 and 31/3/26, irrespective</t>
  </si>
  <si>
    <t>of whether they will be paid by 31/3/26</t>
  </si>
  <si>
    <t>(iii) invoices to be raised after 1/4/26 but in respect of work</t>
  </si>
  <si>
    <t>carried out before 31/03/26</t>
  </si>
  <si>
    <t>Dividend paid on xx xxxxxx 20xx in respect of the accounting year ending xx xx xxxx</t>
  </si>
  <si>
    <t>c/o Whitefield Tax, Arnold House, 2 New Road, Brading, Isle of Wight, PO36 0DT (change if necessary)</t>
  </si>
  <si>
    <t>Updated to 1 March 2025 rates</t>
  </si>
  <si>
    <t>25/26 Posting sheet</t>
  </si>
  <si>
    <t>WHITEFIELD COMMON RATES 25-26</t>
  </si>
  <si>
    <t>2025/26 Tax Rates</t>
  </si>
  <si>
    <t>When pasting reset label names in B from "create from selection" in name manager</t>
  </si>
  <si>
    <t>2025/26 onward no class 2 unless voluntary for profits below £6,845 at £3.50/week</t>
  </si>
  <si>
    <t>8.1.25 update 2025-26</t>
  </si>
  <si>
    <t>9.1.25 JB checked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</si>
</sst>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_(* &quot;-&quot;??_);_(@_)"/>
    <numFmt numFmtId="166" formatCode="0.0%"/>
    <numFmt numFmtId="167" formatCode="#,##0;\(#,##0\);\-"/>
    <numFmt numFmtId="168" formatCode="dd\-mmm\-yy\ \ hh:mm"/>
    <numFmt numFmtId="169" formatCode="_ * #,##0.00_ ;_ * \(#,##0.00\)_ ;_ * &quot;-&quot;??_ ;_ @_ "/>
    <numFmt numFmtId="170" formatCode="&quot;£&quot;#,##0.00"/>
    <numFmt numFmtId="171" formatCode="#,##0.00;[Red]\(#,##0.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color indexed="81"/>
      <name val="Tahoma"/>
      <family val="2"/>
    </font>
    <font>
      <u/>
      <sz val="10"/>
      <color indexed="12"/>
      <name val="Arial"/>
      <family val="2"/>
    </font>
    <font>
      <sz val="12"/>
      <color indexed="81"/>
      <name val="Tahoma"/>
      <family val="2"/>
    </font>
    <font>
      <sz val="10"/>
      <color indexed="81"/>
      <name val="Tahoma"/>
      <family val="2"/>
    </font>
    <font>
      <b/>
      <sz val="10"/>
      <name val="Calibri"/>
      <family val="2"/>
      <scheme val="minor"/>
    </font>
    <font>
      <sz val="10"/>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u/>
      <sz val="10"/>
      <name val="Calibri"/>
      <family val="2"/>
      <scheme val="minor"/>
    </font>
    <font>
      <b/>
      <sz val="12"/>
      <name val="Calibri"/>
      <family val="2"/>
      <scheme val="minor"/>
    </font>
    <font>
      <sz val="12"/>
      <name val="Calibri"/>
      <family val="2"/>
      <scheme val="minor"/>
    </font>
    <font>
      <sz val="12"/>
      <color indexed="57"/>
      <name val="Calibri"/>
      <family val="2"/>
      <scheme val="minor"/>
    </font>
    <font>
      <b/>
      <sz val="14"/>
      <name val="Calibri"/>
      <family val="2"/>
      <scheme val="minor"/>
    </font>
    <font>
      <b/>
      <sz val="12"/>
      <color indexed="10"/>
      <name val="Calibri"/>
      <family val="2"/>
      <scheme val="minor"/>
    </font>
    <font>
      <b/>
      <sz val="12"/>
      <color rgb="FFFF0000"/>
      <name val="Calibri"/>
      <family val="2"/>
      <scheme val="minor"/>
    </font>
    <font>
      <sz val="12"/>
      <color indexed="10"/>
      <name val="Calibri"/>
      <family val="2"/>
      <scheme val="minor"/>
    </font>
    <font>
      <u/>
      <sz val="12"/>
      <name val="Calibri"/>
      <family val="2"/>
      <scheme val="minor"/>
    </font>
    <font>
      <sz val="8"/>
      <name val="Calibri"/>
      <family val="2"/>
      <scheme val="minor"/>
    </font>
    <font>
      <b/>
      <u/>
      <sz val="12"/>
      <name val="Calibri"/>
      <family val="2"/>
      <scheme val="minor"/>
    </font>
    <font>
      <i/>
      <sz val="8"/>
      <name val="Calibri"/>
      <family val="2"/>
      <scheme val="minor"/>
    </font>
    <font>
      <b/>
      <i/>
      <sz val="10"/>
      <name val="Calibri"/>
      <family val="2"/>
      <scheme val="minor"/>
    </font>
    <font>
      <sz val="12"/>
      <color indexed="60"/>
      <name val="Calibri"/>
      <family val="2"/>
      <scheme val="minor"/>
    </font>
    <font>
      <b/>
      <sz val="10"/>
      <color indexed="10"/>
      <name val="Calibri"/>
      <family val="2"/>
      <scheme val="minor"/>
    </font>
    <font>
      <u val="singleAccounting"/>
      <sz val="12"/>
      <name val="Calibri"/>
      <family val="2"/>
      <scheme val="minor"/>
    </font>
    <font>
      <b/>
      <u/>
      <sz val="10"/>
      <name val="Calibri"/>
      <family val="2"/>
      <scheme val="minor"/>
    </font>
    <font>
      <sz val="6"/>
      <name val="Calibri"/>
      <family val="2"/>
      <scheme val="minor"/>
    </font>
    <font>
      <b/>
      <sz val="8"/>
      <color indexed="81"/>
      <name val="Tahoma"/>
      <family val="2"/>
    </font>
    <font>
      <sz val="14"/>
      <color indexed="81"/>
      <name val="Tahoma"/>
      <family val="2"/>
    </font>
    <font>
      <b/>
      <u/>
      <sz val="14"/>
      <color indexed="81"/>
      <name val="Tahoma"/>
      <family val="2"/>
    </font>
    <font>
      <sz val="12"/>
      <color theme="1"/>
      <name val="Calibri"/>
      <family val="2"/>
      <scheme val="minor"/>
    </font>
    <font>
      <b/>
      <sz val="10"/>
      <name val="Arial"/>
      <family val="2"/>
    </font>
    <font>
      <b/>
      <sz val="9"/>
      <color indexed="81"/>
      <name val="Tahoma"/>
      <family val="2"/>
    </font>
    <font>
      <sz val="9"/>
      <color indexed="81"/>
      <name val="Tahoma"/>
      <family val="2"/>
    </font>
    <font>
      <strike/>
      <sz val="10"/>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theme="0" tint="-0.34998626667073579"/>
        <bgColor indexed="64"/>
      </patternFill>
    </fill>
  </fills>
  <borders count="28">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4" fillId="0" borderId="0" applyFont="0" applyFill="0" applyBorder="0" applyAlignment="0" applyProtection="0"/>
    <xf numFmtId="0" fontId="7" fillId="0" borderId="0" applyNumberFormat="0" applyFill="0" applyBorder="0" applyAlignment="0" applyProtection="0">
      <alignment vertical="top"/>
      <protection locked="0"/>
    </xf>
    <xf numFmtId="9" fontId="4" fillId="0" borderId="0" applyFont="0" applyFill="0" applyBorder="0" applyAlignment="0" applyProtection="0"/>
  </cellStyleXfs>
  <cellXfs count="234">
    <xf numFmtId="0" fontId="0" fillId="0" borderId="0" xfId="0"/>
    <xf numFmtId="0" fontId="5" fillId="0" borderId="0" xfId="0" applyFont="1"/>
    <xf numFmtId="0" fontId="7" fillId="0" borderId="0" xfId="2" applyAlignment="1" applyProtection="1"/>
    <xf numFmtId="169" fontId="0" fillId="0" borderId="0" xfId="0" applyNumberFormat="1"/>
    <xf numFmtId="169" fontId="0" fillId="0" borderId="22" xfId="0" applyNumberFormat="1" applyBorder="1"/>
    <xf numFmtId="2" fontId="0" fillId="0" borderId="0" xfId="0" applyNumberFormat="1"/>
    <xf numFmtId="2" fontId="0" fillId="0" borderId="22" xfId="0" applyNumberFormat="1" applyBorder="1"/>
    <xf numFmtId="0" fontId="10" fillId="0" borderId="0" xfId="0" applyFont="1"/>
    <xf numFmtId="0" fontId="11" fillId="0" borderId="0" xfId="0" applyFont="1"/>
    <xf numFmtId="0" fontId="12" fillId="4" borderId="0" xfId="0" applyFont="1" applyFill="1"/>
    <xf numFmtId="0" fontId="13" fillId="4" borderId="0" xfId="0" applyFont="1" applyFill="1"/>
    <xf numFmtId="0" fontId="13" fillId="0" borderId="0" xfId="0" applyFont="1"/>
    <xf numFmtId="0" fontId="3" fillId="0" borderId="0" xfId="0" applyFont="1" applyAlignment="1">
      <alignment horizontal="justify" vertical="center"/>
    </xf>
    <xf numFmtId="170" fontId="11" fillId="0" borderId="0" xfId="0" applyNumberFormat="1" applyFont="1"/>
    <xf numFmtId="0" fontId="11" fillId="0" borderId="11" xfId="0" applyFont="1" applyBorder="1"/>
    <xf numFmtId="49" fontId="11" fillId="0" borderId="20" xfId="0" applyNumberFormat="1" applyFont="1" applyBorder="1"/>
    <xf numFmtId="0" fontId="11" fillId="0" borderId="1" xfId="0" applyFont="1" applyBorder="1"/>
    <xf numFmtId="0" fontId="11" fillId="0" borderId="2" xfId="0" applyFont="1" applyBorder="1"/>
    <xf numFmtId="0" fontId="11" fillId="0" borderId="0" xfId="0" quotePrefix="1" applyFont="1"/>
    <xf numFmtId="49" fontId="11" fillId="0" borderId="19" xfId="0" applyNumberFormat="1" applyFont="1" applyBorder="1"/>
    <xf numFmtId="0" fontId="11" fillId="0" borderId="3" xfId="0" applyFont="1" applyBorder="1"/>
    <xf numFmtId="0" fontId="11" fillId="0" borderId="3" xfId="0" applyFont="1" applyBorder="1" applyAlignment="1">
      <alignment horizontal="right"/>
    </xf>
    <xf numFmtId="0" fontId="11" fillId="0" borderId="4" xfId="0" applyFont="1" applyBorder="1"/>
    <xf numFmtId="49" fontId="11" fillId="0" borderId="17" xfId="0" applyNumberFormat="1" applyFont="1" applyBorder="1"/>
    <xf numFmtId="0" fontId="11" fillId="0" borderId="0" xfId="0" applyFont="1" applyAlignment="1">
      <alignment horizontal="right"/>
    </xf>
    <xf numFmtId="0" fontId="11" fillId="0" borderId="5" xfId="0" applyFont="1" applyBorder="1"/>
    <xf numFmtId="49" fontId="11" fillId="0" borderId="18" xfId="0" applyNumberFormat="1" applyFont="1" applyBorder="1"/>
    <xf numFmtId="0" fontId="11" fillId="0" borderId="6" xfId="0" applyFont="1" applyBorder="1"/>
    <xf numFmtId="0" fontId="11" fillId="0" borderId="6" xfId="0" applyFont="1" applyBorder="1" applyAlignment="1">
      <alignment horizontal="right"/>
    </xf>
    <xf numFmtId="0" fontId="11" fillId="0" borderId="7" xfId="0" applyFont="1" applyBorder="1"/>
    <xf numFmtId="0" fontId="15" fillId="0" borderId="0" xfId="0" applyFont="1"/>
    <xf numFmtId="164" fontId="16" fillId="0" borderId="0" xfId="1" applyFont="1"/>
    <xf numFmtId="0" fontId="17" fillId="0" borderId="0" xfId="0" applyFont="1"/>
    <xf numFmtId="0" fontId="17" fillId="0" borderId="0" xfId="0" applyFont="1" applyAlignment="1">
      <alignment horizontal="right"/>
    </xf>
    <xf numFmtId="0" fontId="16" fillId="0" borderId="0" xfId="0" applyFont="1"/>
    <xf numFmtId="164" fontId="18" fillId="2" borderId="0" xfId="1" quotePrefix="1" applyFont="1" applyFill="1" applyAlignment="1">
      <alignment horizontal="center"/>
    </xf>
    <xf numFmtId="164" fontId="17" fillId="0" borderId="0" xfId="1" quotePrefix="1" applyFont="1"/>
    <xf numFmtId="0" fontId="17" fillId="0" borderId="0" xfId="0" applyFont="1" applyAlignment="1">
      <alignment horizontal="center" wrapText="1"/>
    </xf>
    <xf numFmtId="164" fontId="17" fillId="0" borderId="0" xfId="1" applyFont="1" applyAlignment="1">
      <alignment horizontal="right"/>
    </xf>
    <xf numFmtId="164" fontId="17" fillId="0" borderId="0" xfId="1" applyFont="1"/>
    <xf numFmtId="164" fontId="21" fillId="0" borderId="23" xfId="1" applyFont="1" applyBorder="1" applyAlignment="1">
      <alignment horizontal="right"/>
    </xf>
    <xf numFmtId="164" fontId="21" fillId="0" borderId="24" xfId="1" applyFont="1" applyBorder="1" applyAlignment="1">
      <alignment horizontal="right"/>
    </xf>
    <xf numFmtId="164" fontId="21" fillId="0" borderId="25" xfId="1" applyFont="1" applyBorder="1" applyAlignment="1">
      <alignment horizontal="right"/>
    </xf>
    <xf numFmtId="10" fontId="17" fillId="0" borderId="0" xfId="3" applyNumberFormat="1" applyFont="1" applyAlignment="1">
      <alignment horizontal="right"/>
    </xf>
    <xf numFmtId="0" fontId="17" fillId="0" borderId="0" xfId="0" quotePrefix="1" applyFont="1"/>
    <xf numFmtId="49" fontId="17" fillId="0" borderId="0" xfId="1" quotePrefix="1" applyNumberFormat="1" applyFont="1" applyAlignment="1">
      <alignment horizontal="left"/>
    </xf>
    <xf numFmtId="0" fontId="17" fillId="2" borderId="0" xfId="0" applyFont="1" applyFill="1" applyAlignment="1" applyProtection="1">
      <alignment horizontal="right"/>
      <protection locked="0"/>
    </xf>
    <xf numFmtId="166" fontId="17" fillId="2" borderId="0" xfId="3" applyNumberFormat="1" applyFont="1" applyFill="1" applyAlignment="1" applyProtection="1">
      <alignment horizontal="right"/>
      <protection locked="0"/>
    </xf>
    <xf numFmtId="0" fontId="22" fillId="0" borderId="0" xfId="0" applyFont="1" applyAlignment="1">
      <alignment horizontal="right"/>
    </xf>
    <xf numFmtId="166" fontId="17" fillId="0" borderId="0" xfId="3" applyNumberFormat="1" applyFont="1" applyAlignment="1">
      <alignment horizontal="right"/>
    </xf>
    <xf numFmtId="164" fontId="17" fillId="0" borderId="0" xfId="1" applyFont="1" applyProtection="1">
      <protection hidden="1"/>
    </xf>
    <xf numFmtId="0" fontId="24" fillId="0" borderId="0" xfId="0" applyFont="1" applyAlignment="1" applyProtection="1">
      <alignment horizontal="center"/>
      <protection hidden="1"/>
    </xf>
    <xf numFmtId="164" fontId="11" fillId="0" borderId="0" xfId="1" applyFont="1" applyAlignment="1">
      <alignment horizontal="center"/>
    </xf>
    <xf numFmtId="1" fontId="17" fillId="0" borderId="0" xfId="1" applyNumberFormat="1" applyFont="1" applyAlignment="1">
      <alignment horizontal="right"/>
    </xf>
    <xf numFmtId="164" fontId="24" fillId="0" borderId="0" xfId="1" applyFont="1" applyAlignment="1">
      <alignment horizontal="center"/>
    </xf>
    <xf numFmtId="164" fontId="24" fillId="0" borderId="0" xfId="1" applyFont="1" applyAlignment="1" applyProtection="1">
      <alignment horizontal="center"/>
      <protection hidden="1"/>
    </xf>
    <xf numFmtId="164" fontId="10" fillId="0" borderId="0" xfId="1" applyFont="1" applyAlignment="1">
      <alignment horizontal="right"/>
    </xf>
    <xf numFmtId="49" fontId="16" fillId="0" borderId="0" xfId="1" applyNumberFormat="1" applyFont="1"/>
    <xf numFmtId="164" fontId="16" fillId="0" borderId="0" xfId="1" applyFont="1" applyAlignment="1">
      <alignment horizontal="right"/>
    </xf>
    <xf numFmtId="164" fontId="10" fillId="0" borderId="0" xfId="1" quotePrefix="1" applyFont="1" applyAlignment="1">
      <alignment horizontal="right"/>
    </xf>
    <xf numFmtId="49" fontId="16" fillId="0" borderId="21" xfId="1" applyNumberFormat="1" applyFont="1" applyBorder="1"/>
    <xf numFmtId="164" fontId="25" fillId="0" borderId="0" xfId="1" applyFont="1"/>
    <xf numFmtId="164" fontId="25" fillId="0" borderId="0" xfId="1" applyFont="1" applyAlignment="1">
      <alignment horizontal="left"/>
    </xf>
    <xf numFmtId="164" fontId="26" fillId="0" borderId="0" xfId="1" applyFont="1"/>
    <xf numFmtId="49" fontId="16" fillId="0" borderId="10" xfId="1" applyNumberFormat="1" applyFont="1" applyBorder="1"/>
    <xf numFmtId="49" fontId="17" fillId="0" borderId="11" xfId="1" applyNumberFormat="1" applyFont="1" applyBorder="1"/>
    <xf numFmtId="49" fontId="17" fillId="0" borderId="12" xfId="1" applyNumberFormat="1" applyFont="1" applyBorder="1"/>
    <xf numFmtId="49" fontId="17" fillId="0" borderId="10" xfId="1" applyNumberFormat="1" applyFont="1" applyBorder="1"/>
    <xf numFmtId="49" fontId="16" fillId="0" borderId="14" xfId="1" applyNumberFormat="1" applyFont="1" applyBorder="1"/>
    <xf numFmtId="49" fontId="17" fillId="0" borderId="0" xfId="1" applyNumberFormat="1" applyFont="1"/>
    <xf numFmtId="49" fontId="17" fillId="0" borderId="13" xfId="1" applyNumberFormat="1" applyFont="1" applyBorder="1"/>
    <xf numFmtId="49" fontId="17" fillId="0" borderId="14" xfId="1" applyNumberFormat="1" applyFont="1" applyBorder="1"/>
    <xf numFmtId="49" fontId="16" fillId="0" borderId="16" xfId="1" applyNumberFormat="1" applyFont="1" applyBorder="1"/>
    <xf numFmtId="49" fontId="17" fillId="0" borderId="8" xfId="1" applyNumberFormat="1" applyFont="1" applyBorder="1"/>
    <xf numFmtId="49" fontId="17" fillId="0" borderId="15" xfId="1" applyNumberFormat="1" applyFont="1" applyBorder="1"/>
    <xf numFmtId="49" fontId="17" fillId="0" borderId="16" xfId="1" applyNumberFormat="1" applyFont="1" applyBorder="1"/>
    <xf numFmtId="166" fontId="17" fillId="0" borderId="0" xfId="3" applyNumberFormat="1" applyFont="1"/>
    <xf numFmtId="164" fontId="27" fillId="0" borderId="0" xfId="1" applyFont="1"/>
    <xf numFmtId="164" fontId="27" fillId="0" borderId="0" xfId="1" applyFont="1" applyAlignment="1">
      <alignment horizontal="center"/>
    </xf>
    <xf numFmtId="164" fontId="27" fillId="0" borderId="0" xfId="1" applyFont="1" applyAlignment="1">
      <alignment horizontal="center" wrapText="1"/>
    </xf>
    <xf numFmtId="164" fontId="27" fillId="0" borderId="0" xfId="1" applyFont="1" applyAlignment="1">
      <alignment horizontal="left"/>
    </xf>
    <xf numFmtId="1" fontId="11" fillId="0" borderId="0" xfId="1" applyNumberFormat="1" applyFont="1" applyAlignment="1">
      <alignment horizontal="right"/>
    </xf>
    <xf numFmtId="1" fontId="11" fillId="0" borderId="0" xfId="1" applyNumberFormat="1" applyFont="1" applyAlignment="1">
      <alignment horizontal="center"/>
    </xf>
    <xf numFmtId="1" fontId="11" fillId="0" borderId="0" xfId="1" applyNumberFormat="1" applyFont="1"/>
    <xf numFmtId="164" fontId="11" fillId="0" borderId="0" xfId="1" applyFont="1"/>
    <xf numFmtId="164" fontId="11" fillId="0" borderId="0" xfId="1" quotePrefix="1" applyFont="1" applyAlignment="1">
      <alignment horizontal="center"/>
    </xf>
    <xf numFmtId="164" fontId="17" fillId="2" borderId="0" xfId="1" applyFont="1" applyFill="1"/>
    <xf numFmtId="164" fontId="26" fillId="0" borderId="0" xfId="1" quotePrefix="1" applyFont="1"/>
    <xf numFmtId="164" fontId="28" fillId="0" borderId="0" xfId="1" applyFont="1" applyAlignment="1">
      <alignment horizontal="right"/>
    </xf>
    <xf numFmtId="14" fontId="25" fillId="0" borderId="0" xfId="1" applyNumberFormat="1" applyFont="1"/>
    <xf numFmtId="164" fontId="11" fillId="0" borderId="0" xfId="1" quotePrefix="1" applyFont="1" applyAlignment="1">
      <alignment horizontal="left"/>
    </xf>
    <xf numFmtId="14" fontId="26" fillId="0" borderId="0" xfId="1" quotePrefix="1" applyNumberFormat="1" applyFont="1"/>
    <xf numFmtId="14" fontId="17" fillId="0" borderId="0" xfId="1" quotePrefix="1" applyNumberFormat="1" applyFont="1"/>
    <xf numFmtId="14" fontId="17" fillId="0" borderId="0" xfId="1" applyNumberFormat="1" applyFont="1"/>
    <xf numFmtId="49" fontId="17" fillId="0" borderId="0" xfId="1" quotePrefix="1" applyNumberFormat="1" applyFont="1"/>
    <xf numFmtId="164" fontId="17" fillId="0" borderId="22" xfId="1" applyFont="1" applyBorder="1"/>
    <xf numFmtId="164" fontId="22" fillId="0" borderId="0" xfId="1" applyFont="1" applyAlignment="1">
      <alignment horizontal="right"/>
    </xf>
    <xf numFmtId="164" fontId="17" fillId="0" borderId="0" xfId="1" applyFont="1" applyAlignment="1">
      <alignment horizontal="center"/>
    </xf>
    <xf numFmtId="165" fontId="17" fillId="2" borderId="0" xfId="1" applyNumberFormat="1" applyFont="1" applyFill="1" applyAlignment="1">
      <alignment horizontal="right"/>
    </xf>
    <xf numFmtId="164" fontId="11" fillId="0" borderId="0" xfId="1" applyFont="1" applyAlignment="1">
      <alignment horizontal="center" wrapText="1"/>
    </xf>
    <xf numFmtId="165" fontId="17" fillId="0" borderId="0" xfId="1" applyNumberFormat="1" applyFont="1" applyAlignment="1">
      <alignment horizontal="right"/>
    </xf>
    <xf numFmtId="165" fontId="17" fillId="2" borderId="0" xfId="1" applyNumberFormat="1" applyFont="1" applyFill="1"/>
    <xf numFmtId="165" fontId="17" fillId="0" borderId="0" xfId="1" applyNumberFormat="1" applyFont="1"/>
    <xf numFmtId="164" fontId="17" fillId="0" borderId="0" xfId="1" applyFont="1" applyAlignment="1">
      <alignment horizontal="right" wrapText="1"/>
    </xf>
    <xf numFmtId="164" fontId="11" fillId="0" borderId="0" xfId="1" quotePrefix="1" applyFont="1"/>
    <xf numFmtId="164" fontId="16" fillId="0" borderId="19" xfId="1" applyFont="1" applyBorder="1" applyAlignment="1">
      <alignment horizontal="left"/>
    </xf>
    <xf numFmtId="164" fontId="17" fillId="0" borderId="3" xfId="1" applyFont="1" applyBorder="1" applyAlignment="1">
      <alignment horizontal="right"/>
    </xf>
    <xf numFmtId="164" fontId="17" fillId="0" borderId="3" xfId="1" applyFont="1" applyBorder="1"/>
    <xf numFmtId="164" fontId="17" fillId="0" borderId="4" xfId="1" applyFont="1" applyBorder="1"/>
    <xf numFmtId="164" fontId="17" fillId="0" borderId="17" xfId="1" applyFont="1" applyBorder="1" applyAlignment="1">
      <alignment horizontal="right"/>
    </xf>
    <xf numFmtId="164" fontId="17" fillId="0" borderId="5" xfId="1" applyFont="1" applyBorder="1"/>
    <xf numFmtId="164" fontId="17" fillId="0" borderId="17" xfId="1" applyFont="1" applyBorder="1" applyAlignment="1">
      <alignment horizontal="left"/>
    </xf>
    <xf numFmtId="164" fontId="17" fillId="0" borderId="0" xfId="1" applyFont="1" applyAlignment="1">
      <alignment horizontal="left"/>
    </xf>
    <xf numFmtId="164" fontId="22" fillId="0" borderId="17" xfId="1" applyFont="1" applyBorder="1"/>
    <xf numFmtId="164" fontId="22" fillId="0" borderId="0" xfId="1" applyFont="1"/>
    <xf numFmtId="164" fontId="22" fillId="0" borderId="17" xfId="1" applyFont="1" applyBorder="1" applyAlignment="1">
      <alignment horizontal="left"/>
    </xf>
    <xf numFmtId="164" fontId="22" fillId="0" borderId="18" xfId="1" applyFont="1" applyBorder="1" applyAlignment="1">
      <alignment horizontal="left"/>
    </xf>
    <xf numFmtId="164" fontId="17" fillId="0" borderId="6" xfId="1" applyFont="1" applyBorder="1" applyAlignment="1">
      <alignment horizontal="right"/>
    </xf>
    <xf numFmtId="164" fontId="22" fillId="0" borderId="6" xfId="1" applyFont="1" applyBorder="1"/>
    <xf numFmtId="164" fontId="17" fillId="0" borderId="7" xfId="1" applyFont="1" applyBorder="1"/>
    <xf numFmtId="164" fontId="17" fillId="3" borderId="0" xfId="1" applyFont="1" applyFill="1"/>
    <xf numFmtId="164" fontId="17" fillId="3" borderId="0" xfId="1" applyFont="1" applyFill="1" applyAlignment="1">
      <alignment horizontal="right"/>
    </xf>
    <xf numFmtId="164" fontId="20" fillId="0" borderId="0" xfId="1" applyFont="1"/>
    <xf numFmtId="164" fontId="29" fillId="0" borderId="0" xfId="1" applyFont="1" applyAlignment="1">
      <alignment horizontal="center"/>
    </xf>
    <xf numFmtId="164" fontId="20" fillId="0" borderId="0" xfId="1" applyFont="1" applyAlignment="1">
      <alignment horizontal="right"/>
    </xf>
    <xf numFmtId="49" fontId="11" fillId="0" borderId="0" xfId="1" applyNumberFormat="1" applyFont="1" applyAlignment="1">
      <alignment horizontal="center"/>
    </xf>
    <xf numFmtId="164" fontId="16" fillId="0" borderId="0" xfId="1" quotePrefix="1" applyFont="1"/>
    <xf numFmtId="164" fontId="18" fillId="0" borderId="0" xfId="1" quotePrefix="1" applyFont="1" applyAlignment="1">
      <alignment horizontal="center"/>
    </xf>
    <xf numFmtId="164" fontId="23" fillId="0" borderId="0" xfId="1" applyFont="1"/>
    <xf numFmtId="164" fontId="17" fillId="0" borderId="0" xfId="1" applyFont="1" applyAlignment="1">
      <alignment wrapText="1"/>
    </xf>
    <xf numFmtId="0" fontId="17" fillId="0" borderId="0" xfId="0" applyFont="1" applyAlignment="1">
      <alignment horizontal="right" wrapText="1"/>
    </xf>
    <xf numFmtId="49" fontId="17" fillId="0" borderId="0" xfId="0" applyNumberFormat="1" applyFont="1" applyAlignment="1">
      <alignment horizontal="right" wrapText="1"/>
    </xf>
    <xf numFmtId="0" fontId="17" fillId="0" borderId="0" xfId="0" applyFont="1" applyAlignment="1" applyProtection="1">
      <alignment horizontal="left"/>
      <protection hidden="1"/>
    </xf>
    <xf numFmtId="164" fontId="17" fillId="0" borderId="9" xfId="1" applyFont="1" applyBorder="1" applyAlignment="1">
      <alignment horizontal="right"/>
    </xf>
    <xf numFmtId="164" fontId="17" fillId="0" borderId="9" xfId="1" applyFont="1" applyBorder="1"/>
    <xf numFmtId="164" fontId="17" fillId="2" borderId="0" xfId="1" applyFont="1" applyFill="1" applyAlignment="1" applyProtection="1">
      <alignment horizontal="right"/>
      <protection locked="0"/>
    </xf>
    <xf numFmtId="164" fontId="17" fillId="0" borderId="8" xfId="1" applyFont="1" applyBorder="1"/>
    <xf numFmtId="164" fontId="17" fillId="2" borderId="8" xfId="1" applyFont="1" applyFill="1" applyBorder="1" applyProtection="1">
      <protection locked="0"/>
    </xf>
    <xf numFmtId="164" fontId="17" fillId="2" borderId="0" xfId="1" applyFont="1" applyFill="1" applyProtection="1">
      <protection locked="0"/>
    </xf>
    <xf numFmtId="49" fontId="23" fillId="0" borderId="0" xfId="1" applyNumberFormat="1" applyFont="1" applyAlignment="1">
      <alignment horizontal="left"/>
    </xf>
    <xf numFmtId="164" fontId="30" fillId="0" borderId="0" xfId="1" applyFont="1"/>
    <xf numFmtId="49" fontId="23" fillId="0" borderId="0" xfId="1" applyNumberFormat="1" applyFont="1"/>
    <xf numFmtId="165" fontId="17" fillId="0" borderId="0" xfId="1" applyNumberFormat="1" applyFont="1" applyAlignment="1" applyProtection="1">
      <alignment horizontal="right"/>
      <protection locked="0"/>
    </xf>
    <xf numFmtId="165" fontId="17" fillId="0" borderId="9" xfId="1" applyNumberFormat="1" applyFont="1" applyBorder="1" applyAlignment="1">
      <alignment horizontal="right"/>
    </xf>
    <xf numFmtId="164" fontId="10" fillId="0" borderId="0" xfId="1" applyFont="1"/>
    <xf numFmtId="164" fontId="11" fillId="0" borderId="13" xfId="1" applyFont="1" applyBorder="1"/>
    <xf numFmtId="164" fontId="31" fillId="0" borderId="0" xfId="1" applyFont="1"/>
    <xf numFmtId="164" fontId="31" fillId="0" borderId="0" xfId="1" quotePrefix="1" applyFont="1"/>
    <xf numFmtId="14" fontId="11" fillId="0" borderId="0" xfId="0" applyNumberFormat="1" applyFont="1"/>
    <xf numFmtId="164" fontId="11" fillId="0" borderId="0" xfId="1" applyFont="1" applyAlignment="1">
      <alignment horizontal="left"/>
    </xf>
    <xf numFmtId="164" fontId="11" fillId="0" borderId="0" xfId="1" applyFont="1" applyAlignment="1">
      <alignment horizontal="right"/>
    </xf>
    <xf numFmtId="164" fontId="11" fillId="0" borderId="10" xfId="1" applyFont="1" applyBorder="1" applyAlignment="1">
      <alignment horizontal="left"/>
    </xf>
    <xf numFmtId="0" fontId="11" fillId="0" borderId="11" xfId="0" applyFont="1" applyBorder="1" applyAlignment="1">
      <alignment horizontal="right"/>
    </xf>
    <xf numFmtId="0" fontId="11" fillId="0" borderId="12" xfId="0" applyFont="1" applyBorder="1" applyAlignment="1">
      <alignment horizontal="right"/>
    </xf>
    <xf numFmtId="0" fontId="11" fillId="0" borderId="14" xfId="0" applyFont="1" applyBorder="1"/>
    <xf numFmtId="0" fontId="11" fillId="0" borderId="13" xfId="0" applyFont="1" applyBorder="1"/>
    <xf numFmtId="0" fontId="32" fillId="0" borderId="14" xfId="0" applyFont="1" applyBorder="1"/>
    <xf numFmtId="0" fontId="32" fillId="0" borderId="0" xfId="0" applyFont="1"/>
    <xf numFmtId="0" fontId="32" fillId="0" borderId="13" xfId="0" applyFont="1" applyBorder="1"/>
    <xf numFmtId="0" fontId="32" fillId="0" borderId="16" xfId="0" applyFont="1" applyBorder="1"/>
    <xf numFmtId="0" fontId="32" fillId="0" borderId="8" xfId="0" applyFont="1" applyBorder="1"/>
    <xf numFmtId="0" fontId="32" fillId="0" borderId="15" xfId="0" applyFont="1" applyBorder="1"/>
    <xf numFmtId="14" fontId="7" fillId="0" borderId="0" xfId="2" applyNumberFormat="1" applyAlignment="1" applyProtection="1"/>
    <xf numFmtId="171" fontId="17" fillId="0" borderId="0" xfId="1" applyNumberFormat="1" applyFont="1"/>
    <xf numFmtId="49" fontId="0" fillId="0" borderId="0" xfId="0" applyNumberFormat="1"/>
    <xf numFmtId="0" fontId="4" fillId="0" borderId="0" xfId="0" applyFont="1"/>
    <xf numFmtId="0" fontId="2" fillId="0" borderId="0" xfId="0" applyFont="1" applyAlignment="1">
      <alignment horizontal="left" vertical="center"/>
    </xf>
    <xf numFmtId="164" fontId="11" fillId="0" borderId="10" xfId="1" applyFont="1" applyBorder="1" applyAlignment="1" applyProtection="1">
      <alignment horizontal="justify" vertical="top"/>
      <protection locked="0"/>
    </xf>
    <xf numFmtId="0" fontId="11" fillId="0" borderId="11" xfId="0" applyFont="1" applyBorder="1" applyAlignment="1">
      <alignment horizontal="justify" vertical="top"/>
    </xf>
    <xf numFmtId="0" fontId="11" fillId="0" borderId="12" xfId="0" applyFont="1" applyBorder="1" applyAlignment="1">
      <alignment horizontal="justify" vertical="top"/>
    </xf>
    <xf numFmtId="0" fontId="11" fillId="0" borderId="14" xfId="0" applyFont="1" applyBorder="1" applyAlignment="1">
      <alignment horizontal="justify" vertical="top"/>
    </xf>
    <xf numFmtId="0" fontId="11" fillId="0" borderId="0" xfId="0" applyFont="1" applyAlignment="1">
      <alignment horizontal="justify" vertical="top"/>
    </xf>
    <xf numFmtId="0" fontId="11" fillId="0" borderId="13" xfId="0" applyFont="1" applyBorder="1" applyAlignment="1">
      <alignment horizontal="justify" vertical="top"/>
    </xf>
    <xf numFmtId="0" fontId="11" fillId="0" borderId="16" xfId="0" applyFont="1" applyBorder="1" applyAlignment="1">
      <alignment horizontal="justify" vertical="top"/>
    </xf>
    <xf numFmtId="0" fontId="11" fillId="0" borderId="8" xfId="0" applyFont="1" applyBorder="1" applyAlignment="1">
      <alignment horizontal="justify" vertical="top"/>
    </xf>
    <xf numFmtId="0" fontId="11" fillId="0" borderId="15" xfId="0" applyFont="1" applyBorder="1" applyAlignment="1">
      <alignment horizontal="justify" vertical="top"/>
    </xf>
    <xf numFmtId="0" fontId="11" fillId="0" borderId="10" xfId="0" applyFont="1" applyBorder="1" applyAlignment="1">
      <alignment horizontal="justify" vertical="top"/>
    </xf>
    <xf numFmtId="0" fontId="11" fillId="0" borderId="0" xfId="0" quotePrefix="1" applyFont="1" applyAlignment="1">
      <alignment horizontal="right"/>
    </xf>
    <xf numFmtId="9" fontId="11" fillId="0" borderId="0" xfId="3" applyFont="1" applyAlignment="1">
      <alignment horizontal="left"/>
    </xf>
    <xf numFmtId="10" fontId="11" fillId="0" borderId="0" xfId="3" applyNumberFormat="1" applyFont="1" applyAlignment="1">
      <alignment horizontal="left"/>
    </xf>
    <xf numFmtId="166" fontId="11" fillId="0" borderId="0" xfId="3" applyNumberFormat="1" applyFont="1" applyAlignment="1">
      <alignment horizontal="left"/>
    </xf>
    <xf numFmtId="14" fontId="10" fillId="0" borderId="0" xfId="0" applyNumberFormat="1" applyFont="1"/>
    <xf numFmtId="0" fontId="10" fillId="0" borderId="0" xfId="0" applyFont="1" applyProtection="1">
      <protection hidden="1"/>
    </xf>
    <xf numFmtId="165" fontId="11" fillId="0" borderId="0" xfId="1" applyNumberFormat="1" applyFont="1" applyProtection="1">
      <protection hidden="1"/>
    </xf>
    <xf numFmtId="164" fontId="21" fillId="0" borderId="0" xfId="1" applyFont="1" applyAlignment="1">
      <alignment horizontal="right"/>
    </xf>
    <xf numFmtId="0" fontId="0" fillId="0" borderId="0" xfId="0" applyProtection="1">
      <protection hidden="1"/>
    </xf>
    <xf numFmtId="165" fontId="0" fillId="0" borderId="0" xfId="1" applyNumberFormat="1" applyFont="1" applyProtection="1">
      <protection hidden="1"/>
    </xf>
    <xf numFmtId="164" fontId="11" fillId="0" borderId="0" xfId="1" applyFont="1" applyProtection="1">
      <protection hidden="1"/>
    </xf>
    <xf numFmtId="0" fontId="12" fillId="0" borderId="0" xfId="0" applyFont="1"/>
    <xf numFmtId="3" fontId="17" fillId="2" borderId="0" xfId="1" applyNumberFormat="1" applyFont="1" applyFill="1" applyProtection="1">
      <protection locked="0"/>
    </xf>
    <xf numFmtId="164" fontId="21" fillId="0" borderId="0" xfId="1" applyFont="1" applyAlignment="1">
      <alignment horizontal="left"/>
    </xf>
    <xf numFmtId="9" fontId="17" fillId="5" borderId="0" xfId="3" applyFont="1" applyFill="1" applyAlignment="1" applyProtection="1">
      <alignment horizontal="right"/>
      <protection locked="0"/>
    </xf>
    <xf numFmtId="0" fontId="36" fillId="0" borderId="0" xfId="0" applyFont="1"/>
    <xf numFmtId="164" fontId="11" fillId="0" borderId="0" xfId="1" applyFont="1" applyAlignment="1">
      <alignment horizontal="left" indent="1"/>
    </xf>
    <xf numFmtId="0" fontId="10" fillId="0" borderId="0" xfId="0" applyFont="1" applyAlignment="1">
      <alignment horizontal="justify"/>
    </xf>
    <xf numFmtId="167" fontId="17" fillId="0" borderId="0" xfId="0" applyNumberFormat="1" applyFont="1" applyProtection="1">
      <protection locked="0"/>
    </xf>
    <xf numFmtId="167" fontId="17" fillId="0" borderId="9" xfId="0" applyNumberFormat="1" applyFont="1" applyBorder="1" applyProtection="1">
      <protection locked="0"/>
    </xf>
    <xf numFmtId="1" fontId="4" fillId="0" borderId="0" xfId="1" applyNumberFormat="1" applyAlignment="1">
      <alignment horizontal="center"/>
    </xf>
    <xf numFmtId="1" fontId="4" fillId="0" borderId="0" xfId="1" applyNumberFormat="1"/>
    <xf numFmtId="0" fontId="11" fillId="4" borderId="0" xfId="0" applyFont="1" applyFill="1"/>
    <xf numFmtId="49" fontId="37" fillId="0" borderId="0" xfId="0" applyNumberFormat="1" applyFont="1" applyAlignment="1">
      <alignment horizontal="center"/>
    </xf>
    <xf numFmtId="0" fontId="7" fillId="0" borderId="0" xfId="2" applyAlignment="1" applyProtection="1">
      <alignment horizontal="left" vertical="center" indent="1"/>
    </xf>
    <xf numFmtId="164" fontId="11" fillId="0" borderId="0" xfId="1" applyFont="1" applyFill="1"/>
    <xf numFmtId="10" fontId="11" fillId="0" borderId="0" xfId="3" applyNumberFormat="1" applyFont="1" applyFill="1"/>
    <xf numFmtId="164" fontId="0" fillId="0" borderId="0" xfId="0" applyNumberFormat="1" applyProtection="1">
      <protection hidden="1"/>
    </xf>
    <xf numFmtId="164" fontId="11" fillId="4" borderId="0" xfId="1" applyFont="1" applyFill="1"/>
    <xf numFmtId="0" fontId="40" fillId="0" borderId="0" xfId="0" quotePrefix="1" applyFont="1"/>
    <xf numFmtId="0" fontId="11" fillId="4" borderId="0" xfId="0" quotePrefix="1" applyFont="1" applyFill="1"/>
    <xf numFmtId="0" fontId="0" fillId="4" borderId="0" xfId="0" applyFill="1" applyProtection="1">
      <protection hidden="1"/>
    </xf>
    <xf numFmtId="164" fontId="17" fillId="4" borderId="0" xfId="1" applyFont="1" applyFill="1"/>
    <xf numFmtId="164" fontId="17" fillId="4" borderId="0" xfId="1" applyFont="1" applyFill="1" applyAlignment="1">
      <alignment horizontal="right"/>
    </xf>
    <xf numFmtId="0" fontId="11" fillId="0" borderId="20" xfId="0" applyFont="1" applyBorder="1"/>
    <xf numFmtId="0" fontId="11" fillId="0" borderId="1" xfId="0" applyFont="1" applyBorder="1"/>
    <xf numFmtId="0" fontId="11" fillId="0" borderId="2" xfId="0" applyFont="1" applyBorder="1"/>
    <xf numFmtId="0" fontId="19" fillId="0" borderId="0" xfId="0" applyFont="1" applyAlignment="1">
      <alignment horizontal="left" wrapText="1"/>
    </xf>
    <xf numFmtId="0" fontId="19" fillId="0" borderId="0" xfId="0" applyFont="1" applyAlignment="1">
      <alignment wrapText="1"/>
    </xf>
    <xf numFmtId="168" fontId="17" fillId="0" borderId="0" xfId="1" applyNumberFormat="1" applyFont="1" applyAlignment="1">
      <alignment horizontal="left"/>
    </xf>
    <xf numFmtId="0" fontId="11" fillId="0" borderId="0" xfId="0" applyFont="1" applyAlignment="1">
      <alignment horizontal="left"/>
    </xf>
    <xf numFmtId="0" fontId="10" fillId="0" borderId="0" xfId="0" applyFont="1" applyAlignment="1">
      <alignment horizontal="justify"/>
    </xf>
    <xf numFmtId="0" fontId="14" fillId="0" borderId="0" xfId="0" applyFont="1" applyAlignment="1">
      <alignment horizontal="center" vertical="center"/>
    </xf>
    <xf numFmtId="49" fontId="14" fillId="0" borderId="0" xfId="0" applyNumberFormat="1" applyFont="1" applyAlignment="1">
      <alignment horizontal="center" vertical="center"/>
    </xf>
    <xf numFmtId="0" fontId="1" fillId="0" borderId="0" xfId="0" applyFont="1" applyAlignment="1">
      <alignment horizontal="justify" vertical="center"/>
    </xf>
    <xf numFmtId="0" fontId="11" fillId="0" borderId="0" xfId="0" applyFont="1"/>
    <xf numFmtId="0" fontId="3" fillId="0" borderId="0" xfId="0" applyFont="1" applyAlignment="1">
      <alignment horizontal="justify" vertical="center"/>
    </xf>
    <xf numFmtId="170" fontId="11" fillId="0" borderId="26" xfId="0" applyNumberFormat="1" applyFont="1" applyBorder="1"/>
    <xf numFmtId="0" fontId="4" fillId="0" borderId="27" xfId="0" applyFont="1" applyBorder="1"/>
    <xf numFmtId="49" fontId="3" fillId="0" borderId="0" xfId="0" applyNumberFormat="1" applyFont="1" applyAlignment="1">
      <alignment horizontal="justify" vertical="center"/>
    </xf>
    <xf numFmtId="0" fontId="0" fillId="0" borderId="0" xfId="0"/>
    <xf numFmtId="164" fontId="11" fillId="0" borderId="0" xfId="1" quotePrefix="1" applyFont="1" applyFill="1"/>
    <xf numFmtId="164" fontId="11" fillId="0" borderId="0" xfId="1" quotePrefix="1" applyFont="1" applyFill="1" applyAlignment="1">
      <alignment horizontal="right"/>
    </xf>
    <xf numFmtId="165" fontId="11" fillId="0" borderId="0" xfId="1" applyNumberFormat="1" applyFont="1" applyFill="1"/>
    <xf numFmtId="166" fontId="11" fillId="0" borderId="0" xfId="3" applyNumberFormat="1" applyFont="1" applyFill="1"/>
    <xf numFmtId="9" fontId="11" fillId="0" borderId="0" xfId="3" applyFont="1" applyFill="1"/>
    <xf numFmtId="0" fontId="11" fillId="0" borderId="0" xfId="0" applyFont="1" applyAlignment="1">
      <alignment wrapText="1"/>
    </xf>
  </cellXfs>
  <cellStyles count="4">
    <cellStyle name="Comma" xfId="1" builtinId="3"/>
    <cellStyle name="Hyperlink" xfId="2" builtinId="8"/>
    <cellStyle name="Normal" xfId="0" builtinId="0"/>
    <cellStyle name="Percent" xfId="3" builtinId="5"/>
  </cellStyles>
  <dxfs count="20">
    <dxf>
      <fill>
        <patternFill>
          <bgColor indexed="10"/>
        </patternFill>
      </fill>
    </dxf>
    <dxf>
      <fill>
        <patternFill>
          <bgColor indexed="53"/>
        </patternFill>
      </fill>
    </dxf>
    <dxf>
      <fill>
        <patternFill>
          <bgColor indexed="52"/>
        </patternFill>
      </fill>
    </dxf>
    <dxf>
      <font>
        <condense val="0"/>
        <extend val="0"/>
        <color auto="1"/>
      </font>
      <fill>
        <patternFill>
          <bgColor indexed="10"/>
        </patternFill>
      </fill>
    </dxf>
    <dxf>
      <fill>
        <patternFill>
          <bgColor indexed="10"/>
        </patternFill>
      </fill>
    </dxf>
    <dxf>
      <fill>
        <patternFill>
          <bgColor indexed="53"/>
        </patternFill>
      </fill>
    </dxf>
    <dxf>
      <fill>
        <patternFill>
          <bgColor indexed="52"/>
        </patternFill>
      </fill>
    </dxf>
    <dxf>
      <font>
        <condense val="0"/>
        <extend val="0"/>
        <color auto="1"/>
      </font>
      <fill>
        <patternFill>
          <bgColor indexed="10"/>
        </patternFill>
      </fill>
    </dxf>
    <dxf>
      <fill>
        <patternFill>
          <bgColor indexed="10"/>
        </patternFill>
      </fill>
    </dxf>
    <dxf>
      <fill>
        <patternFill>
          <bgColor indexed="53"/>
        </patternFill>
      </fill>
    </dxf>
    <dxf>
      <fill>
        <patternFill>
          <bgColor indexed="52"/>
        </patternFill>
      </fill>
    </dxf>
    <dxf>
      <font>
        <condense val="0"/>
        <extend val="0"/>
        <color auto="1"/>
      </font>
      <fill>
        <patternFill>
          <bgColor indexed="10"/>
        </patternFill>
      </fill>
    </dxf>
    <dxf>
      <fill>
        <patternFill>
          <bgColor indexed="10"/>
        </patternFill>
      </fill>
    </dxf>
    <dxf>
      <fill>
        <patternFill>
          <bgColor indexed="53"/>
        </patternFill>
      </fill>
    </dxf>
    <dxf>
      <fill>
        <patternFill>
          <bgColor indexed="52"/>
        </patternFill>
      </fill>
    </dxf>
    <dxf>
      <font>
        <condense val="0"/>
        <extend val="0"/>
        <color auto="1"/>
      </font>
      <fill>
        <patternFill>
          <bgColor indexed="10"/>
        </patternFill>
      </fill>
    </dxf>
    <dxf>
      <fill>
        <patternFill>
          <bgColor indexed="10"/>
        </patternFill>
      </fill>
    </dxf>
    <dxf>
      <fill>
        <patternFill>
          <bgColor indexed="53"/>
        </patternFill>
      </fill>
    </dxf>
    <dxf>
      <fill>
        <patternFill>
          <bgColor indexed="52"/>
        </patternFill>
      </fill>
    </dxf>
    <dxf>
      <font>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506731</xdr:colOff>
      <xdr:row>8</xdr:row>
      <xdr:rowOff>38100</xdr:rowOff>
    </xdr:from>
    <xdr:to>
      <xdr:col>3</xdr:col>
      <xdr:colOff>552450</xdr:colOff>
      <xdr:row>16</xdr:row>
      <xdr:rowOff>104775</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bwMode="auto">
        <a:xfrm>
          <a:off x="2335531" y="1657350"/>
          <a:ext cx="45719" cy="1362075"/>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whitefieldtax.co.uk/help/briefings/dividend-administration/"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gov.uk/government/publications/advisory-fuel-rate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tabSelected="1" workbookViewId="0"/>
  </sheetViews>
  <sheetFormatPr defaultRowHeight="12.75" x14ac:dyDescent="0.2"/>
  <cols>
    <col min="1" max="16384" width="9.140625" style="8"/>
  </cols>
  <sheetData>
    <row r="1" spans="1:11" x14ac:dyDescent="0.2">
      <c r="A1" s="7" t="s">
        <v>642</v>
      </c>
    </row>
    <row r="2" spans="1:11" x14ac:dyDescent="0.2">
      <c r="A2" s="7" t="s">
        <v>303</v>
      </c>
    </row>
    <row r="5" spans="1:11" x14ac:dyDescent="0.2">
      <c r="A5" s="2" t="s">
        <v>96</v>
      </c>
      <c r="E5" s="8" t="s">
        <v>307</v>
      </c>
    </row>
    <row r="7" spans="1:11" x14ac:dyDescent="0.2">
      <c r="A7" s="2" t="s">
        <v>304</v>
      </c>
      <c r="E7" s="8" t="s">
        <v>330</v>
      </c>
    </row>
    <row r="8" spans="1:11" x14ac:dyDescent="0.2">
      <c r="E8" s="199" t="s">
        <v>312</v>
      </c>
      <c r="F8" s="199"/>
      <c r="G8" s="199"/>
      <c r="H8" s="199"/>
      <c r="I8" s="199"/>
      <c r="J8" s="199"/>
      <c r="K8" s="199"/>
    </row>
    <row r="9" spans="1:11" x14ac:dyDescent="0.2">
      <c r="A9" s="2" t="s">
        <v>208</v>
      </c>
    </row>
    <row r="11" spans="1:11" x14ac:dyDescent="0.2">
      <c r="A11" s="2" t="s">
        <v>209</v>
      </c>
    </row>
    <row r="13" spans="1:11" x14ac:dyDescent="0.2">
      <c r="A13" s="2" t="s">
        <v>210</v>
      </c>
      <c r="E13" s="8" t="s">
        <v>308</v>
      </c>
    </row>
    <row r="14" spans="1:11" x14ac:dyDescent="0.2">
      <c r="E14" s="18" t="s">
        <v>310</v>
      </c>
    </row>
    <row r="15" spans="1:11" x14ac:dyDescent="0.2">
      <c r="A15" s="2" t="s">
        <v>211</v>
      </c>
    </row>
    <row r="17" spans="1:5" x14ac:dyDescent="0.2">
      <c r="A17" s="2" t="s">
        <v>225</v>
      </c>
    </row>
    <row r="19" spans="1:5" x14ac:dyDescent="0.2">
      <c r="A19" s="2" t="s">
        <v>97</v>
      </c>
      <c r="E19" s="8" t="s">
        <v>309</v>
      </c>
    </row>
    <row r="21" spans="1:5" x14ac:dyDescent="0.2">
      <c r="A21" s="2" t="s">
        <v>305</v>
      </c>
      <c r="E21" s="8" t="s">
        <v>574</v>
      </c>
    </row>
    <row r="23" spans="1:5" x14ac:dyDescent="0.2">
      <c r="A23" s="2" t="s">
        <v>306</v>
      </c>
      <c r="E23" s="8" t="s">
        <v>311</v>
      </c>
    </row>
    <row r="24" spans="1:5" x14ac:dyDescent="0.2">
      <c r="E24" s="8" t="s">
        <v>441</v>
      </c>
    </row>
    <row r="26" spans="1:5" x14ac:dyDescent="0.2">
      <c r="A26" s="2"/>
    </row>
    <row r="28" spans="1:5" x14ac:dyDescent="0.2">
      <c r="A28" s="2"/>
    </row>
    <row r="30" spans="1:5" x14ac:dyDescent="0.2">
      <c r="A30" s="2"/>
    </row>
  </sheetData>
  <hyperlinks>
    <hyperlink ref="A5" location="CompanyInfo" display="Company information" xr:uid="{00000000-0004-0000-0000-000000000000}"/>
    <hyperlink ref="A7" location="vatsummaries" display="Vat summaries" xr:uid="{00000000-0004-0000-0000-000001000000}"/>
    <hyperlink ref="A9" location="Qtr1start" display="Quarter 1" xr:uid="{00000000-0004-0000-0000-000002000000}"/>
    <hyperlink ref="A11" location="Qtr2start" display="Quarter 2" xr:uid="{00000000-0004-0000-0000-000003000000}"/>
    <hyperlink ref="A13" location="Qtr3start" display="Quarter 3" xr:uid="{00000000-0004-0000-0000-000004000000}"/>
    <hyperlink ref="A15" location="Qtr4start" display="Quarter 4" xr:uid="{00000000-0004-0000-0000-000005000000}"/>
    <hyperlink ref="A17" location="Qtr5start" display="Quarter 5" xr:uid="{00000000-0004-0000-0000-000006000000}"/>
    <hyperlink ref="A21" location="planningquestionnaire" display="Planning questionnaire" xr:uid="{00000000-0004-0000-0000-000007000000}"/>
    <hyperlink ref="A23" location="dividendvouchers" display="Dividend vouchers" xr:uid="{00000000-0004-0000-0000-000009000000}"/>
    <hyperlink ref="A19" location="perfromancesummary" display="Performance summary" xr:uid="{00000000-0004-0000-0000-00000A000000}"/>
  </hyperlink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9"/>
  <sheetViews>
    <sheetView workbookViewId="0"/>
  </sheetViews>
  <sheetFormatPr defaultRowHeight="12.75" x14ac:dyDescent="0.2"/>
  <cols>
    <col min="1" max="16384" width="9.140625" style="8"/>
  </cols>
  <sheetData>
    <row r="1" spans="1:9" x14ac:dyDescent="0.2">
      <c r="A1" s="7" t="s">
        <v>642</v>
      </c>
      <c r="G1"/>
      <c r="H1"/>
    </row>
    <row r="5" spans="1:9" ht="13.5" thickBot="1" x14ac:dyDescent="0.25"/>
    <row r="6" spans="1:9" ht="13.5" thickBot="1" x14ac:dyDescent="0.25">
      <c r="A6" s="8" t="s">
        <v>183</v>
      </c>
      <c r="E6" s="15" t="s">
        <v>183</v>
      </c>
      <c r="F6" s="16"/>
      <c r="G6" s="16"/>
      <c r="H6" s="16"/>
      <c r="I6" s="17"/>
    </row>
    <row r="7" spans="1:9" ht="13.5" thickBot="1" x14ac:dyDescent="0.25"/>
    <row r="8" spans="1:9" ht="13.5" thickBot="1" x14ac:dyDescent="0.25">
      <c r="A8" s="8" t="s">
        <v>16</v>
      </c>
      <c r="E8" s="15" t="s">
        <v>81</v>
      </c>
      <c r="F8" s="16"/>
      <c r="G8" s="16"/>
      <c r="H8" s="16"/>
      <c r="I8" s="17"/>
    </row>
    <row r="9" spans="1:9" ht="13.5" thickBot="1" x14ac:dyDescent="0.25"/>
    <row r="10" spans="1:9" ht="13.5" thickBot="1" x14ac:dyDescent="0.25">
      <c r="A10" s="8" t="s">
        <v>184</v>
      </c>
      <c r="E10" s="15" t="s">
        <v>82</v>
      </c>
      <c r="F10" s="16"/>
      <c r="G10" s="16"/>
      <c r="H10" s="16"/>
      <c r="I10" s="17"/>
    </row>
    <row r="11" spans="1:9" ht="13.5" thickBot="1" x14ac:dyDescent="0.25"/>
    <row r="12" spans="1:9" ht="13.5" thickBot="1" x14ac:dyDescent="0.25">
      <c r="A12" s="8" t="s">
        <v>185</v>
      </c>
      <c r="E12" s="15" t="s">
        <v>83</v>
      </c>
      <c r="F12" s="16"/>
      <c r="G12" s="16"/>
      <c r="H12" s="16"/>
      <c r="I12" s="17"/>
    </row>
    <row r="13" spans="1:9" ht="13.5" thickBot="1" x14ac:dyDescent="0.25"/>
    <row r="14" spans="1:9" ht="13.5" thickBot="1" x14ac:dyDescent="0.25">
      <c r="A14" s="8" t="s">
        <v>186</v>
      </c>
      <c r="E14" s="15" t="s">
        <v>84</v>
      </c>
      <c r="F14" s="16"/>
      <c r="G14" s="16"/>
      <c r="H14" s="16"/>
      <c r="I14" s="17"/>
    </row>
    <row r="15" spans="1:9" ht="13.5" thickBot="1" x14ac:dyDescent="0.25"/>
    <row r="16" spans="1:9" ht="13.5" thickBot="1" x14ac:dyDescent="0.25">
      <c r="A16" s="18" t="s">
        <v>187</v>
      </c>
      <c r="E16" s="15" t="s">
        <v>85</v>
      </c>
      <c r="F16" s="16"/>
      <c r="G16" s="16"/>
      <c r="H16" s="16"/>
      <c r="I16" s="17"/>
    </row>
    <row r="18" spans="1:9" ht="13.5" thickBot="1" x14ac:dyDescent="0.25"/>
    <row r="19" spans="1:9" x14ac:dyDescent="0.2">
      <c r="A19" s="8" t="s">
        <v>297</v>
      </c>
      <c r="E19" s="19" t="s">
        <v>643</v>
      </c>
      <c r="F19" s="20"/>
      <c r="G19" s="21"/>
      <c r="H19" s="20"/>
      <c r="I19" s="22"/>
    </row>
    <row r="20" spans="1:9" x14ac:dyDescent="0.2">
      <c r="A20" s="8" t="s">
        <v>188</v>
      </c>
      <c r="E20" s="23" t="s">
        <v>644</v>
      </c>
      <c r="G20" s="24"/>
      <c r="I20" s="25"/>
    </row>
    <row r="21" spans="1:9" x14ac:dyDescent="0.2">
      <c r="A21" s="8" t="s">
        <v>189</v>
      </c>
      <c r="E21" s="23" t="s">
        <v>645</v>
      </c>
      <c r="G21" s="24"/>
      <c r="I21" s="25"/>
    </row>
    <row r="22" spans="1:9" x14ac:dyDescent="0.2">
      <c r="A22" s="8" t="s">
        <v>190</v>
      </c>
      <c r="E22" s="23" t="s">
        <v>646</v>
      </c>
      <c r="G22" s="24"/>
      <c r="I22" s="25"/>
    </row>
    <row r="23" spans="1:9" ht="13.5" thickBot="1" x14ac:dyDescent="0.25">
      <c r="A23" s="8" t="s">
        <v>191</v>
      </c>
      <c r="E23" s="26" t="s">
        <v>343</v>
      </c>
      <c r="F23" s="27"/>
      <c r="G23" s="28"/>
      <c r="H23" s="27"/>
      <c r="I23" s="29"/>
    </row>
    <row r="24" spans="1:9" ht="13.5" thickBot="1" x14ac:dyDescent="0.25"/>
    <row r="25" spans="1:9" ht="13.5" thickBot="1" x14ac:dyDescent="0.25">
      <c r="A25" s="8" t="s">
        <v>298</v>
      </c>
      <c r="E25" s="211" t="s">
        <v>106</v>
      </c>
      <c r="F25" s="212"/>
      <c r="G25" s="213"/>
    </row>
    <row r="29" spans="1:9" x14ac:dyDescent="0.2">
      <c r="A29" s="18"/>
    </row>
  </sheetData>
  <mergeCells count="1">
    <mergeCell ref="E25:G25"/>
  </mergeCells>
  <phoneticPr fontId="0" type="noConversion"/>
  <dataValidations count="1">
    <dataValidation allowBlank="1" showInputMessage="1" showErrorMessage="1" promptTitle="Details Entry" prompt="Please enter relevant details here" sqref="E6 E19:E23 E14 E8 E10 E12 E16" xr:uid="{00000000-0002-0000-0100-000000000000}"/>
  </dataValidations>
  <pageMargins left="0.75" right="0.75" top="1" bottom="1" header="0.5" footer="0.5"/>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3"/>
  <sheetViews>
    <sheetView zoomScale="75" workbookViewId="0"/>
  </sheetViews>
  <sheetFormatPr defaultColWidth="8.85546875" defaultRowHeight="15.75" x14ac:dyDescent="0.25"/>
  <cols>
    <col min="1" max="1" width="16.5703125" style="32" customWidth="1"/>
    <col min="2" max="2" width="25.7109375" style="32" customWidth="1"/>
    <col min="3" max="3" width="13.7109375" style="32" customWidth="1"/>
    <col min="4" max="4" width="77.5703125" style="32" customWidth="1"/>
    <col min="5" max="9" width="16" style="32" customWidth="1"/>
    <col min="10" max="16384" width="8.85546875" style="32"/>
  </cols>
  <sheetData>
    <row r="1" spans="1:9" x14ac:dyDescent="0.25">
      <c r="A1" s="31" t="str">
        <f>IF('Company info'!E6="*","enter details in company information tab",+'Company info'!E6)</f>
        <v>Company Name</v>
      </c>
      <c r="C1" s="33"/>
      <c r="D1" s="33"/>
      <c r="E1"/>
      <c r="F1"/>
      <c r="G1" s="33"/>
    </row>
    <row r="2" spans="1:9" x14ac:dyDescent="0.25">
      <c r="A2" s="34" t="s">
        <v>207</v>
      </c>
      <c r="C2" s="33"/>
      <c r="D2" s="33"/>
      <c r="E2" s="33"/>
      <c r="F2" s="33"/>
      <c r="G2" s="33"/>
    </row>
    <row r="3" spans="1:9" x14ac:dyDescent="0.25">
      <c r="A3" s="34"/>
      <c r="C3" s="33"/>
      <c r="D3" s="33"/>
      <c r="E3" s="33"/>
      <c r="F3" s="33"/>
      <c r="G3" s="33"/>
    </row>
    <row r="4" spans="1:9" x14ac:dyDescent="0.25">
      <c r="A4" s="35"/>
      <c r="B4" s="36" t="s">
        <v>8</v>
      </c>
      <c r="C4" s="33"/>
      <c r="D4" s="33"/>
      <c r="E4" s="33"/>
      <c r="F4" s="33"/>
      <c r="G4" s="33"/>
    </row>
    <row r="5" spans="1:9" x14ac:dyDescent="0.25">
      <c r="A5" s="35"/>
      <c r="B5" s="36"/>
      <c r="C5" s="33"/>
      <c r="D5" s="33"/>
      <c r="E5" s="33"/>
      <c r="F5" s="33"/>
      <c r="G5" s="33"/>
    </row>
    <row r="6" spans="1:9" x14ac:dyDescent="0.25">
      <c r="A6" s="32" t="s">
        <v>7</v>
      </c>
      <c r="C6" s="33"/>
      <c r="D6" s="33"/>
      <c r="E6" s="33"/>
      <c r="F6" s="33"/>
      <c r="G6" s="33"/>
    </row>
    <row r="7" spans="1:9" x14ac:dyDescent="0.25">
      <c r="C7" s="33"/>
      <c r="D7" s="33"/>
      <c r="E7" s="33"/>
      <c r="F7" s="33"/>
      <c r="G7" s="33"/>
    </row>
    <row r="8" spans="1:9" x14ac:dyDescent="0.25">
      <c r="E8" s="33" t="s">
        <v>208</v>
      </c>
      <c r="F8" s="33" t="s">
        <v>209</v>
      </c>
      <c r="G8" s="33" t="s">
        <v>210</v>
      </c>
      <c r="H8" s="33" t="s">
        <v>211</v>
      </c>
      <c r="I8" s="33" t="s">
        <v>225</v>
      </c>
    </row>
    <row r="9" spans="1:9" s="37" customFormat="1" ht="39" customHeight="1" x14ac:dyDescent="0.25">
      <c r="E9" s="37" t="str">
        <f>+'Company info'!E19</f>
        <v>April, May June 2025</v>
      </c>
      <c r="F9" s="37" t="str">
        <f>+'Company info'!E20</f>
        <v>July, Aug, Sep 2025</v>
      </c>
      <c r="G9" s="37" t="str">
        <f>+'Company info'!E21</f>
        <v>Oct, Nov, Dec 2025</v>
      </c>
      <c r="H9" s="37" t="str">
        <f>+'Company info'!E22</f>
        <v>Jan, Feb, March 2026</v>
      </c>
      <c r="I9" s="37" t="str">
        <f>+'Company info'!E23</f>
        <v>Spare quarter</v>
      </c>
    </row>
    <row r="10" spans="1:9" s="37" customFormat="1" ht="29.25" customHeight="1" x14ac:dyDescent="0.3">
      <c r="A10" s="214" t="s">
        <v>55</v>
      </c>
      <c r="B10" s="215"/>
      <c r="C10" s="215"/>
      <c r="D10" s="215"/>
      <c r="E10" s="215"/>
      <c r="F10" s="215"/>
      <c r="G10" s="215"/>
      <c r="H10" s="215"/>
      <c r="I10" s="215"/>
    </row>
    <row r="11" spans="1:9" x14ac:dyDescent="0.25">
      <c r="F11" s="38"/>
      <c r="G11" s="38"/>
      <c r="H11" s="38"/>
      <c r="I11" s="38"/>
    </row>
    <row r="12" spans="1:9" x14ac:dyDescent="0.25">
      <c r="A12" s="39" t="s">
        <v>164</v>
      </c>
      <c r="B12" s="32" t="s">
        <v>597</v>
      </c>
      <c r="E12" s="38">
        <f>+'qtr1'!$C146</f>
        <v>0</v>
      </c>
      <c r="F12" s="38">
        <f>+'qtr2'!$C146</f>
        <v>0</v>
      </c>
      <c r="G12" s="38">
        <f>+'qtr3'!$C146</f>
        <v>0</v>
      </c>
      <c r="H12" s="38">
        <f>+'qtr4'!$C146</f>
        <v>0</v>
      </c>
      <c r="I12" s="38">
        <f>+'qtr5'!$C146</f>
        <v>0</v>
      </c>
    </row>
    <row r="13" spans="1:9" x14ac:dyDescent="0.25">
      <c r="A13" s="39" t="s">
        <v>165</v>
      </c>
      <c r="B13" s="32" t="s">
        <v>647</v>
      </c>
      <c r="E13" s="38">
        <f>+'qtr1'!$C147</f>
        <v>0</v>
      </c>
      <c r="F13" s="38">
        <f>+'qtr2'!$C147</f>
        <v>0</v>
      </c>
      <c r="G13" s="38">
        <f>+'qtr3'!$C147</f>
        <v>0</v>
      </c>
      <c r="H13" s="38">
        <f>+'qtr4'!$C147</f>
        <v>0</v>
      </c>
      <c r="I13" s="38">
        <f>+'qtr5'!$C147</f>
        <v>0</v>
      </c>
    </row>
    <row r="14" spans="1:9" x14ac:dyDescent="0.25">
      <c r="A14" s="39" t="s">
        <v>166</v>
      </c>
      <c r="B14" s="32" t="s">
        <v>598</v>
      </c>
      <c r="E14" s="38">
        <f>+'qtr1'!$C148</f>
        <v>0</v>
      </c>
      <c r="F14" s="38">
        <f>+'qtr2'!$C148</f>
        <v>0</v>
      </c>
      <c r="G14" s="38">
        <f>+'qtr3'!$C148</f>
        <v>0</v>
      </c>
      <c r="H14" s="38">
        <f>+'qtr4'!$C148</f>
        <v>0</v>
      </c>
      <c r="I14" s="38">
        <f>+'qtr5'!$C148</f>
        <v>0</v>
      </c>
    </row>
    <row r="15" spans="1:9" ht="16.5" thickBot="1" x14ac:dyDescent="0.3">
      <c r="A15" s="39" t="s">
        <v>167</v>
      </c>
      <c r="B15" s="32" t="s">
        <v>599</v>
      </c>
      <c r="E15" s="38">
        <f>+'qtr1'!$C149</f>
        <v>0</v>
      </c>
      <c r="F15" s="38">
        <f>+'qtr2'!$C149</f>
        <v>0</v>
      </c>
      <c r="G15" s="38">
        <f>+'qtr3'!$C149</f>
        <v>0</v>
      </c>
      <c r="H15" s="38">
        <f>+'qtr4'!$C149</f>
        <v>0</v>
      </c>
      <c r="I15" s="38">
        <f>+'qtr5'!$C149</f>
        <v>0</v>
      </c>
    </row>
    <row r="16" spans="1:9" ht="16.5" thickBot="1" x14ac:dyDescent="0.3">
      <c r="A16" s="39" t="s">
        <v>168</v>
      </c>
      <c r="B16" s="192" t="s">
        <v>600</v>
      </c>
      <c r="E16" s="40">
        <f>+'qtr1'!$C150</f>
        <v>0</v>
      </c>
      <c r="F16" s="41">
        <f>+'qtr2'!$C150</f>
        <v>0</v>
      </c>
      <c r="G16" s="41">
        <f>+'qtr3'!$C150</f>
        <v>0</v>
      </c>
      <c r="H16" s="41">
        <f>+'qtr4'!$C150</f>
        <v>0</v>
      </c>
      <c r="I16" s="42">
        <f>+'qtr5'!$C150</f>
        <v>0</v>
      </c>
    </row>
    <row r="17" spans="1:9" x14ac:dyDescent="0.25">
      <c r="A17" s="39" t="s">
        <v>169</v>
      </c>
      <c r="B17" s="32" t="s">
        <v>601</v>
      </c>
      <c r="E17" s="38">
        <f>+'qtr1'!$C151</f>
        <v>0</v>
      </c>
      <c r="F17" s="38">
        <f>+'qtr2'!$C151</f>
        <v>0</v>
      </c>
      <c r="G17" s="38">
        <f>+'qtr3'!$C151</f>
        <v>0</v>
      </c>
      <c r="H17" s="38">
        <f>+'qtr4'!$C151</f>
        <v>0</v>
      </c>
      <c r="I17" s="38">
        <f>+'qtr5'!$C151</f>
        <v>0</v>
      </c>
    </row>
    <row r="18" spans="1:9" x14ac:dyDescent="0.25">
      <c r="A18" s="39" t="s">
        <v>170</v>
      </c>
      <c r="B18" s="32" t="s">
        <v>602</v>
      </c>
      <c r="E18" s="38">
        <f>+'qtr1'!$C152</f>
        <v>0</v>
      </c>
      <c r="F18" s="38">
        <f>+'qtr2'!$C152</f>
        <v>0</v>
      </c>
      <c r="G18" s="38">
        <f>+'qtr3'!$C152</f>
        <v>0</v>
      </c>
      <c r="H18" s="38">
        <f>+'qtr4'!$C152</f>
        <v>0</v>
      </c>
      <c r="I18" s="38">
        <f>+'qtr5'!$C152</f>
        <v>0</v>
      </c>
    </row>
    <row r="19" spans="1:9" x14ac:dyDescent="0.25">
      <c r="A19" s="39" t="s">
        <v>171</v>
      </c>
      <c r="B19" s="32" t="s">
        <v>648</v>
      </c>
      <c r="E19" s="38">
        <f>+'qtr1'!$C153</f>
        <v>0</v>
      </c>
      <c r="F19" s="38">
        <f>+'qtr2'!$C153</f>
        <v>0</v>
      </c>
      <c r="G19" s="38">
        <f>+'qtr3'!$C153</f>
        <v>0</v>
      </c>
      <c r="H19" s="38">
        <f>+'qtr4'!$C153</f>
        <v>0</v>
      </c>
      <c r="I19" s="38">
        <f>+'qtr5'!$C153</f>
        <v>0</v>
      </c>
    </row>
    <row r="20" spans="1:9" x14ac:dyDescent="0.25">
      <c r="A20" s="39" t="s">
        <v>172</v>
      </c>
      <c r="B20" s="32" t="s">
        <v>649</v>
      </c>
      <c r="E20" s="38">
        <f>+'qtr1'!$C154</f>
        <v>0</v>
      </c>
      <c r="F20" s="38">
        <f>+'qtr2'!$C154</f>
        <v>0</v>
      </c>
      <c r="G20" s="38">
        <f>+'qtr3'!$C154</f>
        <v>0</v>
      </c>
      <c r="H20" s="38">
        <f>+'qtr4'!$C154</f>
        <v>0</v>
      </c>
      <c r="I20" s="38">
        <f>+'qtr5'!$C154</f>
        <v>0</v>
      </c>
    </row>
    <row r="21" spans="1:9" x14ac:dyDescent="0.25">
      <c r="A21" s="39"/>
      <c r="B21" s="34" t="s">
        <v>603</v>
      </c>
      <c r="E21" s="38"/>
      <c r="F21" s="38"/>
      <c r="G21" s="38"/>
      <c r="H21" s="38"/>
      <c r="I21" s="38"/>
    </row>
    <row r="22" spans="1:9" x14ac:dyDescent="0.25">
      <c r="A22" s="39"/>
      <c r="E22" s="38"/>
      <c r="F22" s="38"/>
      <c r="G22" s="38"/>
      <c r="H22" s="38"/>
      <c r="I22" s="38"/>
    </row>
    <row r="23" spans="1:9" x14ac:dyDescent="0.25">
      <c r="A23" s="32" t="s">
        <v>236</v>
      </c>
      <c r="E23" s="43" t="e">
        <f>IF(E12=0,0,+E16)/(E17+E12)</f>
        <v>#DIV/0!</v>
      </c>
      <c r="F23" s="43" t="e">
        <f>IF(F12=0,0,+F16)/(F17+F12)</f>
        <v>#DIV/0!</v>
      </c>
      <c r="G23" s="43" t="e">
        <f>IF(G12=0,0,+G16)/(G17+G12)</f>
        <v>#DIV/0!</v>
      </c>
      <c r="H23" s="43" t="e">
        <f>IF(H12=0,0,+H16)/(H17+H12)</f>
        <v>#DIV/0!</v>
      </c>
      <c r="I23" s="43" t="e">
        <f>IF(I12=0,0,+I16)/(I17+I12)</f>
        <v>#DIV/0!</v>
      </c>
    </row>
    <row r="24" spans="1:9" x14ac:dyDescent="0.25">
      <c r="A24" s="44" t="s">
        <v>237</v>
      </c>
      <c r="E24" s="43"/>
      <c r="F24" s="33"/>
      <c r="G24" s="33"/>
      <c r="H24" s="33"/>
      <c r="I24" s="33"/>
    </row>
    <row r="25" spans="1:9" x14ac:dyDescent="0.25">
      <c r="E25" s="43"/>
      <c r="F25" s="33"/>
      <c r="G25" s="33"/>
      <c r="H25" s="33"/>
      <c r="I25" s="33"/>
    </row>
    <row r="26" spans="1:9" x14ac:dyDescent="0.25">
      <c r="E26" s="33"/>
      <c r="F26" s="33"/>
      <c r="G26" s="33"/>
      <c r="H26" s="33"/>
      <c r="I26" s="33"/>
    </row>
    <row r="27" spans="1:9" x14ac:dyDescent="0.25">
      <c r="A27" s="45" t="s">
        <v>227</v>
      </c>
      <c r="C27" s="32" t="s">
        <v>575</v>
      </c>
      <c r="E27" s="46"/>
      <c r="F27" s="46"/>
      <c r="G27" s="46"/>
      <c r="H27" s="46"/>
      <c r="I27" s="46"/>
    </row>
    <row r="28" spans="1:9" x14ac:dyDescent="0.25">
      <c r="A28" s="32" t="s">
        <v>3</v>
      </c>
      <c r="E28" s="47"/>
      <c r="F28" s="47"/>
      <c r="G28" s="47"/>
      <c r="H28" s="47"/>
      <c r="I28" s="47"/>
    </row>
    <row r="29" spans="1:9" x14ac:dyDescent="0.25">
      <c r="E29" s="48" t="str">
        <f>IF(AND(E27="F",E28=0),"enter % above","")</f>
        <v/>
      </c>
      <c r="F29" s="48" t="str">
        <f>IF(AND(F27="F",F28=0),"enter % above","")</f>
        <v/>
      </c>
      <c r="G29" s="48" t="str">
        <f>IF(AND(G27="F",G28=0),"enter % above","")</f>
        <v/>
      </c>
      <c r="H29" s="48" t="str">
        <f>IF(AND(H27="F",H28=0),"enter % above","")</f>
        <v/>
      </c>
      <c r="I29" s="48" t="str">
        <f>IF(AND(I27="F",I28=0),"enter % above","")</f>
        <v/>
      </c>
    </row>
    <row r="30" spans="1:9" x14ac:dyDescent="0.25">
      <c r="A30" s="32" t="s">
        <v>4</v>
      </c>
      <c r="E30" s="49">
        <v>0.2</v>
      </c>
      <c r="F30" s="49">
        <v>0.2</v>
      </c>
      <c r="G30" s="49">
        <v>0.2</v>
      </c>
      <c r="H30" s="49">
        <v>0.2</v>
      </c>
      <c r="I30" s="49">
        <v>0.2</v>
      </c>
    </row>
    <row r="31" spans="1:9" x14ac:dyDescent="0.25">
      <c r="E31" s="48"/>
      <c r="F31" s="48"/>
      <c r="G31" s="48"/>
      <c r="H31" s="48"/>
      <c r="I31" s="48"/>
    </row>
    <row r="32" spans="1:9" x14ac:dyDescent="0.25">
      <c r="A32" s="32" t="s">
        <v>226</v>
      </c>
    </row>
    <row r="33" spans="1:2" x14ac:dyDescent="0.25">
      <c r="A33" s="32" t="s">
        <v>235</v>
      </c>
    </row>
    <row r="35" spans="1:2" x14ac:dyDescent="0.25">
      <c r="A35" s="32" t="s">
        <v>650</v>
      </c>
    </row>
    <row r="36" spans="1:2" x14ac:dyDescent="0.25">
      <c r="A36" s="32" t="s">
        <v>586</v>
      </c>
    </row>
    <row r="39" spans="1:2" hidden="1" x14ac:dyDescent="0.25">
      <c r="A39" s="32" t="s">
        <v>234</v>
      </c>
    </row>
    <row r="40" spans="1:2" hidden="1" x14ac:dyDescent="0.25"/>
    <row r="41" spans="1:2" hidden="1" x14ac:dyDescent="0.25">
      <c r="B41" s="32" t="s">
        <v>223</v>
      </c>
    </row>
    <row r="42" spans="1:2" hidden="1" x14ac:dyDescent="0.25">
      <c r="B42" s="32" t="s">
        <v>224</v>
      </c>
    </row>
    <row r="43" spans="1:2" hidden="1" x14ac:dyDescent="0.25">
      <c r="B43" s="32" t="s">
        <v>228</v>
      </c>
    </row>
  </sheetData>
  <mergeCells count="1">
    <mergeCell ref="A10:I10"/>
  </mergeCells>
  <phoneticPr fontId="0" type="noConversion"/>
  <dataValidations count="2">
    <dataValidation type="decimal" allowBlank="1" showInputMessage="1" showErrorMessage="1" sqref="E28:I28" xr:uid="{00000000-0002-0000-0200-000000000000}">
      <formula1>0.02</formula1>
      <formula2>0.165</formula2>
    </dataValidation>
    <dataValidation type="list" showInputMessage="1" showErrorMessage="1" sqref="E27:I27" xr:uid="{00000000-0002-0000-0200-000001000000}">
      <formula1>$B$40:$B$43</formula1>
    </dataValidation>
  </dataValidations>
  <pageMargins left="0.75" right="0.75" top="1" bottom="1" header="0.5" footer="0.5"/>
  <pageSetup paperSize="9" scale="56"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W177"/>
  <sheetViews>
    <sheetView zoomScale="75" zoomScaleNormal="75" workbookViewId="0">
      <pane ySplit="33" topLeftCell="A34" activePane="bottomLeft" state="frozen"/>
      <selection activeCell="A29" sqref="A29"/>
      <selection pane="bottomLeft" activeCell="A21" sqref="A21"/>
    </sheetView>
  </sheetViews>
  <sheetFormatPr defaultRowHeight="15.75" x14ac:dyDescent="0.25"/>
  <cols>
    <col min="1" max="1" width="14.7109375" style="39" customWidth="1"/>
    <col min="2" max="2" width="32.5703125" style="39" customWidth="1"/>
    <col min="3" max="3" width="23" style="39" customWidth="1"/>
    <col min="4" max="7" width="13.7109375" style="38" customWidth="1"/>
    <col min="8" max="10" width="13.7109375" style="39" customWidth="1"/>
    <col min="11" max="11" width="20.42578125" style="52" customWidth="1"/>
    <col min="12" max="12" width="19.7109375" style="39" customWidth="1"/>
    <col min="13" max="13" width="9.140625" style="53" hidden="1" customWidth="1"/>
    <col min="14" max="47" width="13.42578125" style="39" hidden="1" customWidth="1"/>
    <col min="48" max="48" width="9.140625" style="39" customWidth="1"/>
    <col min="49" max="16384" width="9.140625" style="39"/>
  </cols>
  <sheetData>
    <row r="1" spans="2:9" ht="26.25" hidden="1" customHeight="1" x14ac:dyDescent="0.25">
      <c r="B1" s="38"/>
      <c r="C1" s="38" t="str">
        <f>+'Whitefield office use'!A12</f>
        <v>Petrol&lt;1400cc</v>
      </c>
      <c r="D1" s="38">
        <f>+'Whitefield office use'!B12</f>
        <v>0.12</v>
      </c>
      <c r="F1" s="50">
        <f t="shared" ref="F1:F17" si="0">SUMIF($K$34:$K$128,+$I1,$H$34:$H$128)</f>
        <v>0</v>
      </c>
      <c r="G1" s="50">
        <f t="shared" ref="G1:G17" si="1">SUMIF($K$34:$K$128,+$I1,$I$34:$I$128)</f>
        <v>0</v>
      </c>
      <c r="H1" s="50">
        <f t="shared" ref="H1:H17" si="2">SUMIF($K$34:$K$128,+$I1,$J$34:$J$128)</f>
        <v>0</v>
      </c>
      <c r="I1" s="51" t="s">
        <v>275</v>
      </c>
    </row>
    <row r="2" spans="2:9" hidden="1" x14ac:dyDescent="0.25">
      <c r="B2" s="38"/>
      <c r="C2" s="38" t="str">
        <f>+'Whitefield office use'!A13</f>
        <v>Petrol1401-2001cc</v>
      </c>
      <c r="D2" s="38">
        <f>+'Whitefield office use'!B13</f>
        <v>0.15</v>
      </c>
      <c r="F2" s="50">
        <f t="shared" si="0"/>
        <v>0</v>
      </c>
      <c r="G2" s="50">
        <f t="shared" si="1"/>
        <v>0</v>
      </c>
      <c r="H2" s="50">
        <f t="shared" si="2"/>
        <v>0</v>
      </c>
      <c r="I2" s="51" t="s">
        <v>274</v>
      </c>
    </row>
    <row r="3" spans="2:9" hidden="1" x14ac:dyDescent="0.25">
      <c r="B3" s="38"/>
      <c r="C3" s="38" t="str">
        <f>+'Whitefield office use'!A14</f>
        <v>Petrol&gt;2000cc</v>
      </c>
      <c r="D3" s="38">
        <f>+'Whitefield office use'!B14</f>
        <v>0.23</v>
      </c>
      <c r="F3" s="50">
        <f t="shared" si="0"/>
        <v>0</v>
      </c>
      <c r="G3" s="50">
        <f t="shared" si="1"/>
        <v>0</v>
      </c>
      <c r="H3" s="50">
        <f t="shared" si="2"/>
        <v>0</v>
      </c>
      <c r="I3" s="51" t="s">
        <v>141</v>
      </c>
    </row>
    <row r="4" spans="2:9" hidden="1" x14ac:dyDescent="0.25">
      <c r="B4" s="38"/>
      <c r="C4" s="38" t="str">
        <f>+'Whitefield office use'!A15</f>
        <v>Diesel &lt;1600cc</v>
      </c>
      <c r="D4" s="38">
        <f>+'Whitefield office use'!B15</f>
        <v>0.12</v>
      </c>
      <c r="F4" s="50">
        <f t="shared" si="0"/>
        <v>0</v>
      </c>
      <c r="G4" s="50">
        <f t="shared" si="1"/>
        <v>0</v>
      </c>
      <c r="H4" s="50">
        <f t="shared" si="2"/>
        <v>0</v>
      </c>
      <c r="I4" s="51" t="s">
        <v>142</v>
      </c>
    </row>
    <row r="5" spans="2:9" hidden="1" x14ac:dyDescent="0.25">
      <c r="B5" s="38"/>
      <c r="C5" s="38" t="str">
        <f>+'Whitefield office use'!A16</f>
        <v>Diesel 1601-2000cc</v>
      </c>
      <c r="D5" s="38">
        <f>+'Whitefield office use'!B16</f>
        <v>0.13</v>
      </c>
      <c r="F5" s="50">
        <f t="shared" si="0"/>
        <v>0</v>
      </c>
      <c r="G5" s="50">
        <f t="shared" si="1"/>
        <v>0</v>
      </c>
      <c r="H5" s="50">
        <f t="shared" si="2"/>
        <v>0</v>
      </c>
      <c r="I5" s="51" t="s">
        <v>145</v>
      </c>
    </row>
    <row r="6" spans="2:9" hidden="1" x14ac:dyDescent="0.25">
      <c r="B6" s="38"/>
      <c r="C6" s="38" t="str">
        <f>+'Whitefield office use'!A17</f>
        <v>Diesel&gt;2000cc</v>
      </c>
      <c r="D6" s="38">
        <f>+'Whitefield office use'!B17</f>
        <v>0.17</v>
      </c>
      <c r="F6" s="50">
        <f t="shared" si="0"/>
        <v>0</v>
      </c>
      <c r="G6" s="50">
        <f t="shared" si="1"/>
        <v>0</v>
      </c>
      <c r="H6" s="50">
        <f t="shared" si="2"/>
        <v>0</v>
      </c>
      <c r="I6" s="51" t="s">
        <v>143</v>
      </c>
    </row>
    <row r="7" spans="2:9" hidden="1" x14ac:dyDescent="0.25">
      <c r="B7" s="38"/>
      <c r="C7" s="38" t="str">
        <f>+'Whitefield office use'!A18</f>
        <v>LPG&lt;1400cc</v>
      </c>
      <c r="D7" s="38">
        <f>+'Whitefield office use'!B18</f>
        <v>0.11</v>
      </c>
      <c r="F7" s="50">
        <f t="shared" si="0"/>
        <v>0</v>
      </c>
      <c r="G7" s="50">
        <f t="shared" si="1"/>
        <v>0</v>
      </c>
      <c r="H7" s="50">
        <f t="shared" si="2"/>
        <v>0</v>
      </c>
      <c r="I7" s="51" t="s">
        <v>212</v>
      </c>
    </row>
    <row r="8" spans="2:9" hidden="1" x14ac:dyDescent="0.25">
      <c r="B8" s="38"/>
      <c r="C8" s="38" t="str">
        <f>+'Whitefield office use'!A19</f>
        <v>LPG1401-2001cc</v>
      </c>
      <c r="D8" s="38">
        <f>+'Whitefield office use'!B19</f>
        <v>0.13</v>
      </c>
      <c r="F8" s="50">
        <f t="shared" si="0"/>
        <v>0</v>
      </c>
      <c r="G8" s="50">
        <f t="shared" si="1"/>
        <v>0</v>
      </c>
      <c r="H8" s="50">
        <f t="shared" si="2"/>
        <v>0</v>
      </c>
      <c r="I8" s="51" t="s">
        <v>75</v>
      </c>
    </row>
    <row r="9" spans="2:9" hidden="1" x14ac:dyDescent="0.25">
      <c r="B9" s="38"/>
      <c r="C9" s="38" t="str">
        <f>+'Whitefield office use'!A20</f>
        <v>LPG&gt;2000cc</v>
      </c>
      <c r="D9" s="38">
        <f>+'Whitefield office use'!B20</f>
        <v>0.21</v>
      </c>
      <c r="F9" s="50">
        <f t="shared" si="0"/>
        <v>0</v>
      </c>
      <c r="G9" s="50">
        <f t="shared" si="1"/>
        <v>0</v>
      </c>
      <c r="H9" s="50">
        <f t="shared" si="2"/>
        <v>0</v>
      </c>
      <c r="I9" s="51" t="s">
        <v>76</v>
      </c>
    </row>
    <row r="10" spans="2:9" hidden="1" x14ac:dyDescent="0.25">
      <c r="B10" s="38"/>
      <c r="C10" s="38" t="str">
        <f>+'Whitefield office use'!A21</f>
        <v>Fully electric</v>
      </c>
      <c r="D10" s="38">
        <f>+'Whitefield office use'!B21</f>
        <v>7.0000000000000007E-2</v>
      </c>
      <c r="F10" s="50">
        <f t="shared" si="0"/>
        <v>0</v>
      </c>
      <c r="G10" s="50">
        <f t="shared" si="1"/>
        <v>0</v>
      </c>
      <c r="H10" s="50">
        <f t="shared" si="2"/>
        <v>0</v>
      </c>
      <c r="I10" s="51" t="s">
        <v>77</v>
      </c>
    </row>
    <row r="11" spans="2:9" hidden="1" x14ac:dyDescent="0.25">
      <c r="B11" s="38"/>
      <c r="C11" s="38" t="str">
        <f>+'Whitefield office use'!A22</f>
        <v>No vat claim/not vat registered</v>
      </c>
      <c r="D11" s="38">
        <f>+'Whitefield office use'!B22</f>
        <v>0</v>
      </c>
      <c r="F11" s="50">
        <f t="shared" si="0"/>
        <v>0</v>
      </c>
      <c r="G11" s="50">
        <f t="shared" si="1"/>
        <v>0</v>
      </c>
      <c r="H11" s="50">
        <f t="shared" si="2"/>
        <v>0</v>
      </c>
      <c r="I11" s="51" t="s">
        <v>78</v>
      </c>
    </row>
    <row r="12" spans="2:9" hidden="1" x14ac:dyDescent="0.25">
      <c r="B12" s="38"/>
      <c r="C12" s="38" t="str">
        <f>+'Whitefield office use'!A23</f>
        <v>Not specified</v>
      </c>
      <c r="D12" s="38">
        <f>+'Whitefield office use'!B23</f>
        <v>0</v>
      </c>
      <c r="F12" s="50">
        <f t="shared" si="0"/>
        <v>0</v>
      </c>
      <c r="G12" s="50">
        <f t="shared" si="1"/>
        <v>0</v>
      </c>
      <c r="H12" s="50">
        <f t="shared" si="2"/>
        <v>0</v>
      </c>
      <c r="I12" s="51" t="s">
        <v>144</v>
      </c>
    </row>
    <row r="13" spans="2:9" hidden="1" x14ac:dyDescent="0.25">
      <c r="B13" s="38"/>
      <c r="C13" s="38" t="str">
        <f>+'Whitefield office use'!A27</f>
        <v>Claim vat</v>
      </c>
      <c r="D13" s="38">
        <f>+'Whitefield office use'!B27</f>
        <v>0.05</v>
      </c>
      <c r="F13" s="50">
        <f t="shared" si="0"/>
        <v>0</v>
      </c>
      <c r="G13" s="50">
        <f t="shared" si="1"/>
        <v>0</v>
      </c>
      <c r="H13" s="50">
        <f t="shared" si="2"/>
        <v>0</v>
      </c>
      <c r="I13" s="51" t="s">
        <v>213</v>
      </c>
    </row>
    <row r="14" spans="2:9" hidden="1" x14ac:dyDescent="0.25">
      <c r="B14" s="38"/>
      <c r="C14" s="38" t="str">
        <f>+'Whitefield office use'!A28</f>
        <v>No vat claim</v>
      </c>
      <c r="D14" s="38">
        <f>+'Whitefield office use'!B28</f>
        <v>0</v>
      </c>
      <c r="F14" s="50">
        <f t="shared" si="0"/>
        <v>0</v>
      </c>
      <c r="G14" s="50">
        <f t="shared" si="1"/>
        <v>0</v>
      </c>
      <c r="H14" s="50">
        <f t="shared" si="2"/>
        <v>0</v>
      </c>
      <c r="I14" s="51" t="s">
        <v>214</v>
      </c>
    </row>
    <row r="15" spans="2:9" hidden="1" x14ac:dyDescent="0.25">
      <c r="B15" s="38"/>
      <c r="F15" s="50">
        <f t="shared" si="0"/>
        <v>0</v>
      </c>
      <c r="G15" s="50">
        <f t="shared" si="1"/>
        <v>0</v>
      </c>
      <c r="H15" s="50">
        <f t="shared" si="2"/>
        <v>0</v>
      </c>
      <c r="I15" s="51" t="s">
        <v>604</v>
      </c>
    </row>
    <row r="16" spans="2:9" hidden="1" x14ac:dyDescent="0.25">
      <c r="B16" s="38"/>
      <c r="F16" s="50">
        <f t="shared" si="0"/>
        <v>0</v>
      </c>
      <c r="G16" s="50">
        <f t="shared" si="1"/>
        <v>0</v>
      </c>
      <c r="H16" s="50">
        <f t="shared" si="2"/>
        <v>0</v>
      </c>
      <c r="I16" s="54" t="s">
        <v>272</v>
      </c>
    </row>
    <row r="17" spans="1:47" hidden="1" x14ac:dyDescent="0.25">
      <c r="B17" s="38"/>
      <c r="F17" s="50">
        <f t="shared" si="0"/>
        <v>0</v>
      </c>
      <c r="G17" s="50">
        <f t="shared" si="1"/>
        <v>0</v>
      </c>
      <c r="H17" s="50">
        <f t="shared" si="2"/>
        <v>0</v>
      </c>
      <c r="I17" s="54" t="s">
        <v>163</v>
      </c>
    </row>
    <row r="18" spans="1:47" hidden="1" x14ac:dyDescent="0.25">
      <c r="D18" s="39"/>
      <c r="F18" s="50">
        <f>SUM(F1:F17)</f>
        <v>0</v>
      </c>
      <c r="G18" s="50">
        <f>SUM(G1:G17)</f>
        <v>0</v>
      </c>
      <c r="H18" s="50">
        <f>SUM(H1:H17)</f>
        <v>0</v>
      </c>
      <c r="I18" s="55"/>
    </row>
    <row r="19" spans="1:47" ht="26.25" hidden="1" customHeight="1" x14ac:dyDescent="0.25">
      <c r="B19" s="38"/>
      <c r="D19" s="39"/>
      <c r="F19" s="50">
        <f>ROUND(+H129-F18-H35,0)</f>
        <v>0</v>
      </c>
      <c r="G19" s="50">
        <f>ROUND(+I129-G18-I35,0)</f>
        <v>0</v>
      </c>
      <c r="H19" s="50">
        <f>ROUND(+J129-H18-J35,0)</f>
        <v>0</v>
      </c>
      <c r="I19" s="55"/>
    </row>
    <row r="20" spans="1:47" ht="12" hidden="1" customHeight="1" x14ac:dyDescent="0.25"/>
    <row r="21" spans="1:47" x14ac:dyDescent="0.25">
      <c r="A21" s="31" t="str">
        <f>IF('Company info'!E6="*","enter details in company information tab",+'Company info'!E6)</f>
        <v>Company Name</v>
      </c>
      <c r="F21"/>
      <c r="G21"/>
      <c r="K21" s="56" t="s">
        <v>17</v>
      </c>
    </row>
    <row r="22" spans="1:47" x14ac:dyDescent="0.25">
      <c r="A22" s="31" t="s">
        <v>149</v>
      </c>
      <c r="D22" s="57" t="str">
        <f>IF('Company info'!E19="*","enter details in company information tab",+'Company info'!E19)</f>
        <v>April, May June 2025</v>
      </c>
      <c r="E22" s="58"/>
      <c r="K22" s="59"/>
    </row>
    <row r="23" spans="1:47" x14ac:dyDescent="0.25">
      <c r="A23" s="31"/>
      <c r="C23" s="31"/>
      <c r="D23" s="58"/>
      <c r="E23" s="58"/>
      <c r="I23" s="58" t="s">
        <v>120</v>
      </c>
      <c r="J23" s="58"/>
      <c r="K23" s="60" t="str">
        <f>IF('Company info'!E8="*","enter details in company information tab",+'Company info'!E8)</f>
        <v>Enter data in cell E8</v>
      </c>
    </row>
    <row r="25" spans="1:47" x14ac:dyDescent="0.25">
      <c r="A25" s="61" t="s">
        <v>121</v>
      </c>
      <c r="E25" s="39"/>
      <c r="F25" s="39"/>
      <c r="G25" s="62" t="s">
        <v>136</v>
      </c>
      <c r="H25" s="38"/>
      <c r="K25" s="39"/>
    </row>
    <row r="26" spans="1:47" x14ac:dyDescent="0.25">
      <c r="D26" s="39"/>
      <c r="E26" s="39"/>
      <c r="F26" s="39"/>
      <c r="G26" s="63" t="s">
        <v>122</v>
      </c>
      <c r="K26" s="39"/>
    </row>
    <row r="27" spans="1:47" x14ac:dyDescent="0.25">
      <c r="A27" s="39" t="s">
        <v>123</v>
      </c>
      <c r="C27" s="64" t="str">
        <f>IF('Company info'!E10="*","enter details in company information tab",+'Company info'!E10)</f>
        <v>Enter data in cell E10</v>
      </c>
      <c r="D27" s="65"/>
      <c r="E27" s="66"/>
      <c r="F27" s="39"/>
      <c r="G27" s="67"/>
      <c r="H27" s="65"/>
      <c r="I27" s="65"/>
      <c r="J27" s="65"/>
      <c r="K27" s="66"/>
    </row>
    <row r="28" spans="1:47" x14ac:dyDescent="0.25">
      <c r="A28" s="39" t="s">
        <v>124</v>
      </c>
      <c r="C28" s="68" t="str">
        <f>IF('Company info'!E12="*","enter details in company information tab",+'Company info'!E12)</f>
        <v>Enter data in cell E12</v>
      </c>
      <c r="D28" s="69"/>
      <c r="E28" s="70"/>
      <c r="F28" s="39"/>
      <c r="G28" s="71"/>
      <c r="H28" s="69"/>
      <c r="I28" s="69"/>
      <c r="J28" s="69"/>
      <c r="K28" s="70"/>
    </row>
    <row r="29" spans="1:47" x14ac:dyDescent="0.25">
      <c r="A29" s="39" t="s">
        <v>125</v>
      </c>
      <c r="C29" s="68" t="str">
        <f>IF('Company info'!E14="*","enter details in company information tab",+'Company info'!E14)</f>
        <v>Enter data in cell E14</v>
      </c>
      <c r="D29" s="69"/>
      <c r="E29" s="70"/>
      <c r="F29" s="39"/>
      <c r="G29" s="71"/>
      <c r="H29" s="69"/>
      <c r="I29" s="69"/>
      <c r="J29" s="69"/>
      <c r="K29" s="70"/>
    </row>
    <row r="30" spans="1:47" x14ac:dyDescent="0.25">
      <c r="A30" s="39" t="s">
        <v>126</v>
      </c>
      <c r="C30" s="72" t="str">
        <f>IF('Company info'!E16="*","enter details in company information tab",+'Company info'!E16)</f>
        <v>Enter data in cell E16</v>
      </c>
      <c r="D30" s="73"/>
      <c r="E30" s="74"/>
      <c r="F30" s="39"/>
      <c r="G30" s="75"/>
      <c r="H30" s="73"/>
      <c r="I30" s="73"/>
      <c r="J30" s="73"/>
      <c r="K30" s="74"/>
    </row>
    <row r="31" spans="1:47" x14ac:dyDescent="0.25">
      <c r="D31" s="39"/>
      <c r="E31" s="39"/>
      <c r="I31" s="38" t="s">
        <v>5</v>
      </c>
      <c r="J31" s="76">
        <f>IF(vatstatusq1="y",stdvrq1,IF(vatstatusq1="f",frvrq1,0))</f>
        <v>0</v>
      </c>
    </row>
    <row r="32" spans="1:47" x14ac:dyDescent="0.25">
      <c r="A32" s="82"/>
      <c r="B32" s="82"/>
      <c r="C32" s="82"/>
      <c r="D32" s="82"/>
      <c r="E32" s="82"/>
      <c r="F32" s="82"/>
      <c r="G32" s="82"/>
      <c r="H32" s="82"/>
      <c r="I32" s="82" t="s">
        <v>229</v>
      </c>
      <c r="J32" s="82" t="str">
        <f>IF(vatstatusq1="y","Normal",IF(vatstatusq1="F","Flat Rate","Not Registered"))</f>
        <v>Not Registered</v>
      </c>
      <c r="K32" s="82"/>
      <c r="L32" s="82"/>
      <c r="M32" s="82"/>
      <c r="N32" s="82">
        <v>1</v>
      </c>
      <c r="O32" s="82">
        <v>12</v>
      </c>
      <c r="P32" s="82">
        <v>22</v>
      </c>
      <c r="Q32" s="82">
        <v>41</v>
      </c>
      <c r="R32" s="82">
        <v>69</v>
      </c>
      <c r="S32" s="82">
        <v>96</v>
      </c>
      <c r="T32" s="82">
        <v>98</v>
      </c>
      <c r="U32" s="82">
        <v>121</v>
      </c>
      <c r="V32" s="82">
        <v>125</v>
      </c>
      <c r="W32" s="82">
        <v>141</v>
      </c>
      <c r="X32" s="82">
        <v>144</v>
      </c>
      <c r="Y32" s="82">
        <v>148</v>
      </c>
      <c r="Z32" s="82">
        <v>150</v>
      </c>
      <c r="AA32" s="82">
        <v>152</v>
      </c>
      <c r="AB32" s="82">
        <v>154</v>
      </c>
      <c r="AC32" s="82">
        <v>156</v>
      </c>
      <c r="AD32" s="82">
        <v>163</v>
      </c>
      <c r="AE32" s="82">
        <v>167</v>
      </c>
      <c r="AF32" s="82">
        <v>168</v>
      </c>
      <c r="AG32" s="82">
        <v>172</v>
      </c>
      <c r="AH32" s="82">
        <v>173</v>
      </c>
      <c r="AI32" s="82">
        <v>174</v>
      </c>
      <c r="AJ32" s="82">
        <v>178</v>
      </c>
      <c r="AK32" s="82">
        <v>180</v>
      </c>
      <c r="AL32" s="82">
        <v>188</v>
      </c>
      <c r="AM32" s="82">
        <v>303</v>
      </c>
      <c r="AN32" s="82">
        <v>422</v>
      </c>
      <c r="AO32" s="82">
        <v>442</v>
      </c>
      <c r="AP32" s="82">
        <v>587</v>
      </c>
      <c r="AQ32" s="82">
        <v>597</v>
      </c>
      <c r="AR32" s="82">
        <v>600</v>
      </c>
      <c r="AS32" s="82">
        <v>681</v>
      </c>
      <c r="AT32" s="82">
        <v>610</v>
      </c>
      <c r="AU32" s="82">
        <v>798</v>
      </c>
    </row>
    <row r="33" spans="1:101" s="84" customFormat="1" ht="54" customHeight="1" x14ac:dyDescent="0.2">
      <c r="A33" s="77" t="s">
        <v>127</v>
      </c>
      <c r="B33" s="77" t="s">
        <v>128</v>
      </c>
      <c r="C33" s="78" t="s">
        <v>129</v>
      </c>
      <c r="D33" s="79" t="s">
        <v>161</v>
      </c>
      <c r="E33" s="79" t="s">
        <v>160</v>
      </c>
      <c r="F33" s="79" t="s">
        <v>162</v>
      </c>
      <c r="G33" s="79" t="s">
        <v>9</v>
      </c>
      <c r="H33" s="78" t="s">
        <v>130</v>
      </c>
      <c r="I33" s="79" t="s">
        <v>139</v>
      </c>
      <c r="J33" s="79" t="s">
        <v>146</v>
      </c>
      <c r="K33" s="78" t="s">
        <v>140</v>
      </c>
      <c r="L33" s="80" t="s">
        <v>148</v>
      </c>
      <c r="M33" s="81" t="s">
        <v>107</v>
      </c>
      <c r="N33" s="197" t="s">
        <v>436</v>
      </c>
      <c r="O33" s="197" t="s">
        <v>496</v>
      </c>
      <c r="P33" s="197" t="s">
        <v>497</v>
      </c>
      <c r="Q33" s="197" t="s">
        <v>498</v>
      </c>
      <c r="R33" s="197" t="s">
        <v>499</v>
      </c>
      <c r="S33" s="197" t="s">
        <v>500</v>
      </c>
      <c r="T33" s="197" t="s">
        <v>501</v>
      </c>
      <c r="U33" s="197" t="s">
        <v>502</v>
      </c>
      <c r="V33" s="197" t="s">
        <v>503</v>
      </c>
      <c r="W33" s="197" t="s">
        <v>272</v>
      </c>
      <c r="X33" s="197" t="s">
        <v>504</v>
      </c>
      <c r="Y33" s="197" t="s">
        <v>505</v>
      </c>
      <c r="Z33" s="197" t="s">
        <v>506</v>
      </c>
      <c r="AA33" s="197" t="s">
        <v>507</v>
      </c>
      <c r="AB33" s="197" t="s">
        <v>508</v>
      </c>
      <c r="AC33" s="197" t="s">
        <v>509</v>
      </c>
      <c r="AD33" s="197" t="s">
        <v>510</v>
      </c>
      <c r="AE33" s="197" t="s">
        <v>511</v>
      </c>
      <c r="AF33" s="197" t="s">
        <v>512</v>
      </c>
      <c r="AG33" s="198" t="s">
        <v>513</v>
      </c>
      <c r="AH33" s="198" t="s">
        <v>514</v>
      </c>
      <c r="AI33" s="198" t="s">
        <v>515</v>
      </c>
      <c r="AJ33" s="198" t="s">
        <v>516</v>
      </c>
      <c r="AK33" s="198" t="s">
        <v>517</v>
      </c>
      <c r="AL33" s="198" t="s">
        <v>518</v>
      </c>
      <c r="AM33" s="198" t="s">
        <v>519</v>
      </c>
      <c r="AN33" s="198" t="s">
        <v>520</v>
      </c>
      <c r="AO33" s="198" t="s">
        <v>521</v>
      </c>
      <c r="AP33" s="198" t="s">
        <v>522</v>
      </c>
      <c r="AQ33" s="198" t="s">
        <v>523</v>
      </c>
      <c r="AR33" s="198" t="s">
        <v>524</v>
      </c>
      <c r="AS33" s="198" t="s">
        <v>623</v>
      </c>
      <c r="AT33" s="198" t="s">
        <v>89</v>
      </c>
      <c r="AU33" s="198" t="s">
        <v>525</v>
      </c>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row>
    <row r="34" spans="1:101" x14ac:dyDescent="0.25">
      <c r="A34" s="52" t="s">
        <v>193</v>
      </c>
      <c r="B34" s="52" t="s">
        <v>194</v>
      </c>
      <c r="C34" s="52" t="s">
        <v>195</v>
      </c>
      <c r="D34" s="52" t="s">
        <v>196</v>
      </c>
      <c r="E34" s="52" t="s">
        <v>197</v>
      </c>
      <c r="F34" s="52" t="s">
        <v>198</v>
      </c>
      <c r="G34" s="52" t="s">
        <v>199</v>
      </c>
      <c r="H34" s="52" t="s">
        <v>200</v>
      </c>
      <c r="I34" s="85" t="s">
        <v>201</v>
      </c>
      <c r="J34" s="52" t="s">
        <v>202</v>
      </c>
      <c r="K34" s="52" t="s">
        <v>203</v>
      </c>
      <c r="L34" s="52"/>
    </row>
    <row r="35" spans="1:101" x14ac:dyDescent="0.25">
      <c r="A35" s="61" t="s">
        <v>137</v>
      </c>
      <c r="C35" s="86"/>
      <c r="D35" s="38">
        <v>0</v>
      </c>
      <c r="E35" s="86"/>
      <c r="F35" s="38">
        <v>0</v>
      </c>
      <c r="G35" s="38">
        <v>0</v>
      </c>
      <c r="H35" s="39">
        <f>+G35+F35+D35+E35</f>
        <v>0</v>
      </c>
      <c r="I35" s="86"/>
      <c r="J35" s="38">
        <f>+H35</f>
        <v>0</v>
      </c>
    </row>
    <row r="36" spans="1:101" x14ac:dyDescent="0.25">
      <c r="A36" s="87" t="s">
        <v>131</v>
      </c>
      <c r="C36" s="69"/>
      <c r="E36" s="88"/>
    </row>
    <row r="37" spans="1:101" x14ac:dyDescent="0.25">
      <c r="C37" s="69"/>
      <c r="K37" s="52" t="s">
        <v>230</v>
      </c>
      <c r="L37" s="39" t="s">
        <v>230</v>
      </c>
    </row>
    <row r="38" spans="1:101" x14ac:dyDescent="0.25">
      <c r="A38" s="89" t="s">
        <v>132</v>
      </c>
      <c r="C38" s="69"/>
      <c r="K38" s="90" t="s">
        <v>231</v>
      </c>
    </row>
    <row r="39" spans="1:101" x14ac:dyDescent="0.25">
      <c r="A39" s="91" t="s">
        <v>133</v>
      </c>
      <c r="C39" s="69"/>
      <c r="D39" s="39"/>
      <c r="H39" s="39">
        <f t="shared" ref="H39:H41" si="3">SUM(D39:G39)</f>
        <v>0</v>
      </c>
      <c r="I39" s="39">
        <f t="shared" ref="I39:I93" si="4">IF(vatstatusq1="Y",IF(OR(K39="Sales income",K39="Vat expense",K39="Capital (vat)"),ROUND(H39*_vrq1/(1+_vrq1),2),0),IF(AND(vatstatusq1="F",K39="Sales income"),ROUND(H39*frvrq1,2),IF(AND(vatstatusq1="F",K39="Capital (vat)",H39&lt;=-2000),ROUND(H39*stdvrq1/(1+stdvrq1),2),0)))</f>
        <v>0</v>
      </c>
      <c r="J39" s="39">
        <f t="shared" ref="J39:J48" si="5">IF(K39="",0,H39-I39)</f>
        <v>0</v>
      </c>
      <c r="N39" s="39" t="str">
        <f>IF($M39=1,$J39,"")</f>
        <v/>
      </c>
      <c r="O39" s="39" t="str">
        <f>IF($M39=12,$J39,"")</f>
        <v/>
      </c>
      <c r="P39" s="39" t="str">
        <f>IF($M39=22,$J39,"")</f>
        <v/>
      </c>
      <c r="Q39" s="39" t="str">
        <f>IF($M39=41,$J39,"")</f>
        <v/>
      </c>
      <c r="R39" s="39" t="str">
        <f>IF($M39=69,$J39,"")</f>
        <v/>
      </c>
      <c r="S39" s="39" t="str">
        <f>IF($M39=96,$J39,"")</f>
        <v/>
      </c>
      <c r="T39" s="39" t="str">
        <f>IF($M39=98,$J39,"")</f>
        <v/>
      </c>
      <c r="U39" s="39" t="str">
        <f>IF($M39=121,$J39,"")</f>
        <v/>
      </c>
      <c r="V39" s="39" t="str">
        <f>IF($M39=125,$J39,"")</f>
        <v/>
      </c>
      <c r="W39" s="39" t="str">
        <f>IF($M39=141,$J39,"")</f>
        <v/>
      </c>
      <c r="X39" s="39" t="str">
        <f>IF($M39=144,$J39,"")</f>
        <v/>
      </c>
      <c r="Y39" s="39" t="str">
        <f>IF($M39=148,$J39,"")</f>
        <v/>
      </c>
      <c r="Z39" s="39" t="str">
        <f>IF($M39=150,$J39,"")</f>
        <v/>
      </c>
      <c r="AA39" s="39" t="str">
        <f>IF($M39=152,$J39,"")</f>
        <v/>
      </c>
      <c r="AB39" s="39" t="str">
        <f>IF($M39=154,$J39,"")</f>
        <v/>
      </c>
      <c r="AC39" s="39" t="str">
        <f>IF($M39=156,$J39,"")</f>
        <v/>
      </c>
      <c r="AD39" s="39" t="str">
        <f>IF($M39=163,$J39,"")</f>
        <v/>
      </c>
      <c r="AE39" s="39" t="str">
        <f>IF($M39=167,$J39,"")</f>
        <v/>
      </c>
      <c r="AF39" s="39" t="str">
        <f>IF($M39=168,$J39,"")</f>
        <v/>
      </c>
      <c r="AG39" s="39" t="str">
        <f>IF($M39=172,$J39,"")</f>
        <v/>
      </c>
      <c r="AH39" s="39" t="str">
        <f>IF($M39=173,$J39,"")</f>
        <v/>
      </c>
      <c r="AI39" s="39" t="str">
        <f>IF($M39=174,$J39,"")</f>
        <v/>
      </c>
      <c r="AJ39" s="39" t="str">
        <f>IF($M39=178,$J39,"")</f>
        <v/>
      </c>
      <c r="AK39" s="39" t="str">
        <f>IF($M39=180,$J39,"")</f>
        <v/>
      </c>
      <c r="AL39" s="39" t="str">
        <f>IF($M39=188,$J39,"")</f>
        <v/>
      </c>
      <c r="AM39" s="39" t="str">
        <f>IF($M39=303,$J39,"")</f>
        <v/>
      </c>
      <c r="AN39" s="39" t="str">
        <f>IF($M39=422,$J39,"")</f>
        <v/>
      </c>
      <c r="AO39" s="39" t="str">
        <f>IF($M39=442,$J39,"")</f>
        <v/>
      </c>
      <c r="AP39" s="39" t="str">
        <f>IF($M39=587,$J39,"")</f>
        <v/>
      </c>
      <c r="AQ39" s="39" t="str">
        <f>IF($M39=597,$J39,"")</f>
        <v/>
      </c>
      <c r="AR39" s="39" t="str">
        <f>IF($M39=600,$J39,"")</f>
        <v/>
      </c>
      <c r="AS39" s="39" t="str">
        <f>IF($M39=681,$J39,"")</f>
        <v/>
      </c>
      <c r="AT39" s="39" t="str">
        <f>IF($M39=610,$J39,"")</f>
        <v/>
      </c>
      <c r="AU39" s="39" t="str">
        <f>IF($M39=798,$J39,"")</f>
        <v/>
      </c>
    </row>
    <row r="40" spans="1:101" x14ac:dyDescent="0.25">
      <c r="A40" s="92"/>
      <c r="C40" s="69"/>
      <c r="D40" s="39"/>
      <c r="H40" s="39">
        <f t="shared" si="3"/>
        <v>0</v>
      </c>
      <c r="I40" s="39">
        <f t="shared" si="4"/>
        <v>0</v>
      </c>
      <c r="J40" s="39">
        <f t="shared" si="5"/>
        <v>0</v>
      </c>
      <c r="N40" s="39" t="str">
        <f t="shared" ref="N40:N127" si="6">IF($M40=1,$J40,"")</f>
        <v/>
      </c>
      <c r="O40" s="39" t="str">
        <f t="shared" ref="O40:O127" si="7">IF($M40=12,$J40,"")</f>
        <v/>
      </c>
      <c r="P40" s="39" t="str">
        <f t="shared" ref="P40:P127" si="8">IF($M40=22,$J40,"")</f>
        <v/>
      </c>
      <c r="Q40" s="39" t="str">
        <f t="shared" ref="Q40:Q127" si="9">IF($M40=41,$J40,"")</f>
        <v/>
      </c>
      <c r="R40" s="39" t="str">
        <f t="shared" ref="R40:R127" si="10">IF($M40=69,$J40,"")</f>
        <v/>
      </c>
      <c r="S40" s="39" t="str">
        <f t="shared" ref="S40:S127" si="11">IF($M40=96,$J40,"")</f>
        <v/>
      </c>
      <c r="T40" s="39" t="str">
        <f t="shared" ref="T40:T127" si="12">IF($M40=98,$J40,"")</f>
        <v/>
      </c>
      <c r="U40" s="39" t="str">
        <f t="shared" ref="U40:U127" si="13">IF($M40=121,$J40,"")</f>
        <v/>
      </c>
      <c r="V40" s="39" t="str">
        <f t="shared" ref="V40:V127" si="14">IF($M40=125,$J40,"")</f>
        <v/>
      </c>
      <c r="W40" s="39" t="str">
        <f t="shared" ref="W40:W127" si="15">IF($M40=141,$J40,"")</f>
        <v/>
      </c>
      <c r="X40" s="39" t="str">
        <f t="shared" ref="X40:X127" si="16">IF($M40=144,$J40,"")</f>
        <v/>
      </c>
      <c r="Y40" s="39" t="str">
        <f t="shared" ref="Y40:Y127" si="17">IF($M40=148,$J40,"")</f>
        <v/>
      </c>
      <c r="Z40" s="39" t="str">
        <f t="shared" ref="Z40:Z127" si="18">IF($M40=150,$J40,"")</f>
        <v/>
      </c>
      <c r="AA40" s="39" t="str">
        <f t="shared" ref="AA40:AA127" si="19">IF($M40=152,$J40,"")</f>
        <v/>
      </c>
      <c r="AB40" s="39" t="str">
        <f t="shared" ref="AB40:AB127" si="20">IF($M40=154,$J40,"")</f>
        <v/>
      </c>
      <c r="AC40" s="39" t="str">
        <f t="shared" ref="AC40:AC127" si="21">IF($M40=156,$J40,"")</f>
        <v/>
      </c>
      <c r="AD40" s="39" t="str">
        <f t="shared" ref="AD40:AD127" si="22">IF($M40=163,$J40,"")</f>
        <v/>
      </c>
      <c r="AE40" s="39" t="str">
        <f t="shared" ref="AE40:AE127" si="23">IF($M40=167,$J40,"")</f>
        <v/>
      </c>
      <c r="AF40" s="39" t="str">
        <f t="shared" ref="AF40:AF127" si="24">IF($M40=168,$J40,"")</f>
        <v/>
      </c>
      <c r="AG40" s="39" t="str">
        <f t="shared" ref="AG40:AG127" si="25">IF($M40=172,$J40,"")</f>
        <v/>
      </c>
      <c r="AH40" s="39" t="str">
        <f t="shared" ref="AH40:AH127" si="26">IF($M40=173,$J40,"")</f>
        <v/>
      </c>
      <c r="AI40" s="39" t="str">
        <f t="shared" ref="AI40:AI127" si="27">IF($M40=174,$J40,"")</f>
        <v/>
      </c>
      <c r="AJ40" s="39" t="str">
        <f t="shared" ref="AJ40:AJ127" si="28">IF($M40=178,$J40,"")</f>
        <v/>
      </c>
      <c r="AK40" s="39" t="str">
        <f t="shared" ref="AK40:AK127" si="29">IF($M40=180,$J40,"")</f>
        <v/>
      </c>
      <c r="AL40" s="39" t="str">
        <f t="shared" ref="AL40:AL127" si="30">IF($M40=188,$J40,"")</f>
        <v/>
      </c>
      <c r="AM40" s="39" t="str">
        <f t="shared" ref="AM40:AM127" si="31">IF($M40=303,$J40,"")</f>
        <v/>
      </c>
      <c r="AN40" s="39" t="str">
        <f t="shared" ref="AN40:AN127" si="32">IF($M40=422,$J40,"")</f>
        <v/>
      </c>
      <c r="AO40" s="39" t="str">
        <f t="shared" ref="AO40:AO127" si="33">IF($M40=442,$J40,"")</f>
        <v/>
      </c>
      <c r="AP40" s="39" t="str">
        <f t="shared" ref="AP40:AP127" si="34">IF($M40=587,$J40,"")</f>
        <v/>
      </c>
      <c r="AQ40" s="39" t="str">
        <f t="shared" ref="AQ40:AQ127" si="35">IF($M40=597,$J40,"")</f>
        <v/>
      </c>
      <c r="AR40" s="39" t="str">
        <f t="shared" ref="AR40:AR127" si="36">IF($M40=600,$J40,"")</f>
        <v/>
      </c>
      <c r="AS40" s="39" t="str">
        <f t="shared" ref="AS40:AS103" si="37">IF($M40=681,$J40,"")</f>
        <v/>
      </c>
      <c r="AT40" s="39" t="str">
        <f t="shared" ref="AT40:AT127" si="38">IF($M40=610,$J40,"")</f>
        <v/>
      </c>
      <c r="AU40" s="39" t="str">
        <f t="shared" ref="AU40:AU127" si="39">IF($M40=798,$J40,"")</f>
        <v/>
      </c>
    </row>
    <row r="41" spans="1:101" x14ac:dyDescent="0.25">
      <c r="A41" s="92"/>
      <c r="C41" s="69"/>
      <c r="D41" s="39"/>
      <c r="H41" s="39">
        <f t="shared" si="3"/>
        <v>0</v>
      </c>
      <c r="I41" s="39">
        <f t="shared" si="4"/>
        <v>0</v>
      </c>
      <c r="J41" s="39">
        <f t="shared" si="5"/>
        <v>0</v>
      </c>
      <c r="N41" s="39" t="str">
        <f t="shared" si="6"/>
        <v/>
      </c>
      <c r="O41" s="39" t="str">
        <f t="shared" si="7"/>
        <v/>
      </c>
      <c r="P41" s="39" t="str">
        <f t="shared" si="8"/>
        <v/>
      </c>
      <c r="Q41" s="39" t="str">
        <f t="shared" si="9"/>
        <v/>
      </c>
      <c r="R41" s="39" t="str">
        <f t="shared" si="10"/>
        <v/>
      </c>
      <c r="S41" s="39" t="str">
        <f t="shared" si="11"/>
        <v/>
      </c>
      <c r="T41" s="39" t="str">
        <f t="shared" si="12"/>
        <v/>
      </c>
      <c r="U41" s="39" t="str">
        <f t="shared" si="13"/>
        <v/>
      </c>
      <c r="V41" s="39" t="str">
        <f t="shared" si="14"/>
        <v/>
      </c>
      <c r="W41" s="39" t="str">
        <f t="shared" si="15"/>
        <v/>
      </c>
      <c r="X41" s="39" t="str">
        <f t="shared" si="16"/>
        <v/>
      </c>
      <c r="Y41" s="39" t="str">
        <f t="shared" si="17"/>
        <v/>
      </c>
      <c r="Z41" s="39" t="str">
        <f t="shared" si="18"/>
        <v/>
      </c>
      <c r="AA41" s="39" t="str">
        <f t="shared" si="19"/>
        <v/>
      </c>
      <c r="AB41" s="39" t="str">
        <f t="shared" si="20"/>
        <v/>
      </c>
      <c r="AC41" s="39" t="str">
        <f t="shared" si="21"/>
        <v/>
      </c>
      <c r="AD41" s="39" t="str">
        <f t="shared" si="22"/>
        <v/>
      </c>
      <c r="AE41" s="39" t="str">
        <f t="shared" si="23"/>
        <v/>
      </c>
      <c r="AF41" s="39" t="str">
        <f t="shared" si="24"/>
        <v/>
      </c>
      <c r="AG41" s="39" t="str">
        <f t="shared" si="25"/>
        <v/>
      </c>
      <c r="AH41" s="39" t="str">
        <f t="shared" si="26"/>
        <v/>
      </c>
      <c r="AI41" s="39" t="str">
        <f t="shared" si="27"/>
        <v/>
      </c>
      <c r="AJ41" s="39" t="str">
        <f t="shared" si="28"/>
        <v/>
      </c>
      <c r="AK41" s="39" t="str">
        <f t="shared" si="29"/>
        <v/>
      </c>
      <c r="AL41" s="39" t="str">
        <f t="shared" si="30"/>
        <v/>
      </c>
      <c r="AM41" s="39" t="str">
        <f t="shared" si="31"/>
        <v/>
      </c>
      <c r="AN41" s="39" t="str">
        <f t="shared" si="32"/>
        <v/>
      </c>
      <c r="AO41" s="39" t="str">
        <f t="shared" si="33"/>
        <v/>
      </c>
      <c r="AP41" s="39" t="str">
        <f t="shared" si="34"/>
        <v/>
      </c>
      <c r="AQ41" s="39" t="str">
        <f t="shared" si="35"/>
        <v/>
      </c>
      <c r="AR41" s="39" t="str">
        <f t="shared" si="36"/>
        <v/>
      </c>
      <c r="AS41" s="39" t="str">
        <f t="shared" si="37"/>
        <v/>
      </c>
      <c r="AT41" s="39" t="str">
        <f t="shared" si="38"/>
        <v/>
      </c>
      <c r="AU41" s="39" t="str">
        <f t="shared" si="39"/>
        <v/>
      </c>
    </row>
    <row r="42" spans="1:101" x14ac:dyDescent="0.25">
      <c r="A42" s="92"/>
      <c r="C42" s="69"/>
      <c r="D42" s="39"/>
      <c r="H42" s="39">
        <f t="shared" ref="H42:H50" si="40">SUM(D42:G42)</f>
        <v>0</v>
      </c>
      <c r="I42" s="39">
        <f t="shared" si="4"/>
        <v>0</v>
      </c>
      <c r="J42" s="39">
        <f t="shared" si="5"/>
        <v>0</v>
      </c>
      <c r="N42" s="39" t="str">
        <f t="shared" si="6"/>
        <v/>
      </c>
      <c r="O42" s="39" t="str">
        <f t="shared" si="7"/>
        <v/>
      </c>
      <c r="P42" s="39" t="str">
        <f t="shared" si="8"/>
        <v/>
      </c>
      <c r="Q42" s="39" t="str">
        <f t="shared" si="9"/>
        <v/>
      </c>
      <c r="R42" s="39" t="str">
        <f t="shared" si="10"/>
        <v/>
      </c>
      <c r="S42" s="39" t="str">
        <f t="shared" si="11"/>
        <v/>
      </c>
      <c r="T42" s="39" t="str">
        <f t="shared" si="12"/>
        <v/>
      </c>
      <c r="U42" s="39" t="str">
        <f t="shared" si="13"/>
        <v/>
      </c>
      <c r="V42" s="39" t="str">
        <f t="shared" si="14"/>
        <v/>
      </c>
      <c r="W42" s="39" t="str">
        <f t="shared" si="15"/>
        <v/>
      </c>
      <c r="X42" s="39" t="str">
        <f t="shared" si="16"/>
        <v/>
      </c>
      <c r="Y42" s="39" t="str">
        <f t="shared" si="17"/>
        <v/>
      </c>
      <c r="Z42" s="39" t="str">
        <f t="shared" si="18"/>
        <v/>
      </c>
      <c r="AA42" s="39" t="str">
        <f t="shared" si="19"/>
        <v/>
      </c>
      <c r="AB42" s="39" t="str">
        <f t="shared" si="20"/>
        <v/>
      </c>
      <c r="AC42" s="39" t="str">
        <f t="shared" si="21"/>
        <v/>
      </c>
      <c r="AD42" s="39" t="str">
        <f t="shared" si="22"/>
        <v/>
      </c>
      <c r="AE42" s="39" t="str">
        <f t="shared" si="23"/>
        <v/>
      </c>
      <c r="AF42" s="39" t="str">
        <f t="shared" si="24"/>
        <v/>
      </c>
      <c r="AG42" s="39" t="str">
        <f t="shared" si="25"/>
        <v/>
      </c>
      <c r="AH42" s="39" t="str">
        <f t="shared" si="26"/>
        <v/>
      </c>
      <c r="AI42" s="39" t="str">
        <f t="shared" si="27"/>
        <v/>
      </c>
      <c r="AJ42" s="39" t="str">
        <f t="shared" si="28"/>
        <v/>
      </c>
      <c r="AK42" s="39" t="str">
        <f t="shared" si="29"/>
        <v/>
      </c>
      <c r="AL42" s="39" t="str">
        <f t="shared" si="30"/>
        <v/>
      </c>
      <c r="AM42" s="39" t="str">
        <f t="shared" si="31"/>
        <v/>
      </c>
      <c r="AN42" s="39" t="str">
        <f t="shared" si="32"/>
        <v/>
      </c>
      <c r="AO42" s="39" t="str">
        <f t="shared" si="33"/>
        <v/>
      </c>
      <c r="AP42" s="39" t="str">
        <f t="shared" si="34"/>
        <v/>
      </c>
      <c r="AQ42" s="39" t="str">
        <f t="shared" si="35"/>
        <v/>
      </c>
      <c r="AR42" s="39" t="str">
        <f t="shared" si="36"/>
        <v/>
      </c>
      <c r="AS42" s="39" t="str">
        <f t="shared" si="37"/>
        <v/>
      </c>
      <c r="AT42" s="39" t="str">
        <f t="shared" si="38"/>
        <v/>
      </c>
      <c r="AU42" s="39" t="str">
        <f t="shared" si="39"/>
        <v/>
      </c>
    </row>
    <row r="43" spans="1:101" x14ac:dyDescent="0.25">
      <c r="A43" s="92"/>
      <c r="C43" s="69"/>
      <c r="D43" s="39"/>
      <c r="H43" s="39">
        <f t="shared" si="40"/>
        <v>0</v>
      </c>
      <c r="I43" s="39">
        <f t="shared" si="4"/>
        <v>0</v>
      </c>
      <c r="J43" s="39">
        <f t="shared" si="5"/>
        <v>0</v>
      </c>
      <c r="N43" s="39" t="str">
        <f t="shared" si="6"/>
        <v/>
      </c>
      <c r="O43" s="39" t="str">
        <f t="shared" si="7"/>
        <v/>
      </c>
      <c r="P43" s="39" t="str">
        <f t="shared" si="8"/>
        <v/>
      </c>
      <c r="Q43" s="39" t="str">
        <f t="shared" si="9"/>
        <v/>
      </c>
      <c r="R43" s="39" t="str">
        <f t="shared" si="10"/>
        <v/>
      </c>
      <c r="S43" s="39" t="str">
        <f t="shared" si="11"/>
        <v/>
      </c>
      <c r="T43" s="39" t="str">
        <f t="shared" si="12"/>
        <v/>
      </c>
      <c r="U43" s="39" t="str">
        <f t="shared" si="13"/>
        <v/>
      </c>
      <c r="V43" s="39" t="str">
        <f t="shared" si="14"/>
        <v/>
      </c>
      <c r="W43" s="39" t="str">
        <f t="shared" si="15"/>
        <v/>
      </c>
      <c r="X43" s="39" t="str">
        <f t="shared" si="16"/>
        <v/>
      </c>
      <c r="Y43" s="39" t="str">
        <f t="shared" si="17"/>
        <v/>
      </c>
      <c r="Z43" s="39" t="str">
        <f t="shared" si="18"/>
        <v/>
      </c>
      <c r="AA43" s="39" t="str">
        <f t="shared" si="19"/>
        <v/>
      </c>
      <c r="AB43" s="39" t="str">
        <f t="shared" si="20"/>
        <v/>
      </c>
      <c r="AC43" s="39" t="str">
        <f t="shared" si="21"/>
        <v/>
      </c>
      <c r="AD43" s="39" t="str">
        <f t="shared" si="22"/>
        <v/>
      </c>
      <c r="AE43" s="39" t="str">
        <f t="shared" si="23"/>
        <v/>
      </c>
      <c r="AF43" s="39" t="str">
        <f t="shared" si="24"/>
        <v/>
      </c>
      <c r="AG43" s="39" t="str">
        <f t="shared" si="25"/>
        <v/>
      </c>
      <c r="AH43" s="39" t="str">
        <f t="shared" si="26"/>
        <v/>
      </c>
      <c r="AI43" s="39" t="str">
        <f t="shared" si="27"/>
        <v/>
      </c>
      <c r="AJ43" s="39" t="str">
        <f t="shared" si="28"/>
        <v/>
      </c>
      <c r="AK43" s="39" t="str">
        <f t="shared" si="29"/>
        <v/>
      </c>
      <c r="AL43" s="39" t="str">
        <f t="shared" si="30"/>
        <v/>
      </c>
      <c r="AM43" s="39" t="str">
        <f t="shared" si="31"/>
        <v/>
      </c>
      <c r="AN43" s="39" t="str">
        <f t="shared" si="32"/>
        <v/>
      </c>
      <c r="AO43" s="39" t="str">
        <f t="shared" si="33"/>
        <v/>
      </c>
      <c r="AP43" s="39" t="str">
        <f t="shared" si="34"/>
        <v/>
      </c>
      <c r="AQ43" s="39" t="str">
        <f t="shared" si="35"/>
        <v/>
      </c>
      <c r="AR43" s="39" t="str">
        <f t="shared" si="36"/>
        <v/>
      </c>
      <c r="AS43" s="39" t="str">
        <f t="shared" si="37"/>
        <v/>
      </c>
      <c r="AT43" s="39" t="str">
        <f t="shared" si="38"/>
        <v/>
      </c>
      <c r="AU43" s="39" t="str">
        <f t="shared" si="39"/>
        <v/>
      </c>
    </row>
    <row r="44" spans="1:101" x14ac:dyDescent="0.25">
      <c r="A44" s="92"/>
      <c r="C44" s="69"/>
      <c r="D44" s="39"/>
      <c r="H44" s="39">
        <f t="shared" si="40"/>
        <v>0</v>
      </c>
      <c r="I44" s="39">
        <f t="shared" si="4"/>
        <v>0</v>
      </c>
      <c r="J44" s="39">
        <f t="shared" si="5"/>
        <v>0</v>
      </c>
      <c r="N44" s="39" t="str">
        <f t="shared" si="6"/>
        <v/>
      </c>
      <c r="O44" s="39" t="str">
        <f t="shared" si="7"/>
        <v/>
      </c>
      <c r="P44" s="39" t="str">
        <f t="shared" si="8"/>
        <v/>
      </c>
      <c r="Q44" s="39" t="str">
        <f t="shared" si="9"/>
        <v/>
      </c>
      <c r="R44" s="39" t="str">
        <f t="shared" si="10"/>
        <v/>
      </c>
      <c r="S44" s="39" t="str">
        <f t="shared" si="11"/>
        <v/>
      </c>
      <c r="T44" s="39" t="str">
        <f t="shared" si="12"/>
        <v/>
      </c>
      <c r="U44" s="39" t="str">
        <f t="shared" si="13"/>
        <v/>
      </c>
      <c r="V44" s="39" t="str">
        <f t="shared" si="14"/>
        <v/>
      </c>
      <c r="W44" s="39" t="str">
        <f t="shared" si="15"/>
        <v/>
      </c>
      <c r="X44" s="39" t="str">
        <f t="shared" si="16"/>
        <v/>
      </c>
      <c r="Y44" s="39" t="str">
        <f t="shared" si="17"/>
        <v/>
      </c>
      <c r="Z44" s="39" t="str">
        <f t="shared" si="18"/>
        <v/>
      </c>
      <c r="AA44" s="39" t="str">
        <f t="shared" si="19"/>
        <v/>
      </c>
      <c r="AB44" s="39" t="str">
        <f t="shared" si="20"/>
        <v/>
      </c>
      <c r="AC44" s="39" t="str">
        <f t="shared" si="21"/>
        <v/>
      </c>
      <c r="AD44" s="39" t="str">
        <f t="shared" si="22"/>
        <v/>
      </c>
      <c r="AE44" s="39" t="str">
        <f t="shared" si="23"/>
        <v/>
      </c>
      <c r="AF44" s="39" t="str">
        <f t="shared" si="24"/>
        <v/>
      </c>
      <c r="AG44" s="39" t="str">
        <f t="shared" si="25"/>
        <v/>
      </c>
      <c r="AH44" s="39" t="str">
        <f t="shared" si="26"/>
        <v/>
      </c>
      <c r="AI44" s="39" t="str">
        <f t="shared" si="27"/>
        <v/>
      </c>
      <c r="AJ44" s="39" t="str">
        <f t="shared" si="28"/>
        <v/>
      </c>
      <c r="AK44" s="39" t="str">
        <f t="shared" si="29"/>
        <v/>
      </c>
      <c r="AL44" s="39" t="str">
        <f t="shared" si="30"/>
        <v/>
      </c>
      <c r="AM44" s="39" t="str">
        <f t="shared" si="31"/>
        <v/>
      </c>
      <c r="AN44" s="39" t="str">
        <f t="shared" si="32"/>
        <v/>
      </c>
      <c r="AO44" s="39" t="str">
        <f t="shared" si="33"/>
        <v/>
      </c>
      <c r="AP44" s="39" t="str">
        <f t="shared" si="34"/>
        <v/>
      </c>
      <c r="AQ44" s="39" t="str">
        <f t="shared" si="35"/>
        <v/>
      </c>
      <c r="AR44" s="39" t="str">
        <f t="shared" si="36"/>
        <v/>
      </c>
      <c r="AS44" s="39" t="str">
        <f t="shared" si="37"/>
        <v/>
      </c>
      <c r="AT44" s="39" t="str">
        <f t="shared" si="38"/>
        <v/>
      </c>
      <c r="AU44" s="39" t="str">
        <f t="shared" si="39"/>
        <v/>
      </c>
    </row>
    <row r="45" spans="1:101" x14ac:dyDescent="0.25">
      <c r="A45" s="92"/>
      <c r="C45" s="69"/>
      <c r="D45" s="39"/>
      <c r="H45" s="39">
        <f t="shared" si="40"/>
        <v>0</v>
      </c>
      <c r="I45" s="39">
        <f t="shared" si="4"/>
        <v>0</v>
      </c>
      <c r="J45" s="39">
        <f t="shared" si="5"/>
        <v>0</v>
      </c>
      <c r="N45" s="39" t="str">
        <f t="shared" si="6"/>
        <v/>
      </c>
      <c r="O45" s="39" t="str">
        <f t="shared" si="7"/>
        <v/>
      </c>
      <c r="P45" s="39" t="str">
        <f t="shared" si="8"/>
        <v/>
      </c>
      <c r="Q45" s="39" t="str">
        <f t="shared" si="9"/>
        <v/>
      </c>
      <c r="R45" s="39" t="str">
        <f t="shared" si="10"/>
        <v/>
      </c>
      <c r="S45" s="39" t="str">
        <f t="shared" si="11"/>
        <v/>
      </c>
      <c r="T45" s="39" t="str">
        <f t="shared" si="12"/>
        <v/>
      </c>
      <c r="U45" s="39" t="str">
        <f t="shared" si="13"/>
        <v/>
      </c>
      <c r="V45" s="39" t="str">
        <f t="shared" si="14"/>
        <v/>
      </c>
      <c r="W45" s="39" t="str">
        <f t="shared" si="15"/>
        <v/>
      </c>
      <c r="X45" s="39" t="str">
        <f t="shared" si="16"/>
        <v/>
      </c>
      <c r="Y45" s="39" t="str">
        <f t="shared" si="17"/>
        <v/>
      </c>
      <c r="Z45" s="39" t="str">
        <f t="shared" si="18"/>
        <v/>
      </c>
      <c r="AA45" s="39" t="str">
        <f t="shared" si="19"/>
        <v/>
      </c>
      <c r="AB45" s="39" t="str">
        <f t="shared" si="20"/>
        <v/>
      </c>
      <c r="AC45" s="39" t="str">
        <f t="shared" si="21"/>
        <v/>
      </c>
      <c r="AD45" s="39" t="str">
        <f t="shared" si="22"/>
        <v/>
      </c>
      <c r="AE45" s="39" t="str">
        <f t="shared" si="23"/>
        <v/>
      </c>
      <c r="AF45" s="39" t="str">
        <f t="shared" si="24"/>
        <v/>
      </c>
      <c r="AG45" s="39" t="str">
        <f t="shared" si="25"/>
        <v/>
      </c>
      <c r="AH45" s="39" t="str">
        <f t="shared" si="26"/>
        <v/>
      </c>
      <c r="AI45" s="39" t="str">
        <f t="shared" si="27"/>
        <v/>
      </c>
      <c r="AJ45" s="39" t="str">
        <f t="shared" si="28"/>
        <v/>
      </c>
      <c r="AK45" s="39" t="str">
        <f t="shared" si="29"/>
        <v/>
      </c>
      <c r="AL45" s="39" t="str">
        <f t="shared" si="30"/>
        <v/>
      </c>
      <c r="AM45" s="39" t="str">
        <f t="shared" si="31"/>
        <v/>
      </c>
      <c r="AN45" s="39" t="str">
        <f t="shared" si="32"/>
        <v/>
      </c>
      <c r="AO45" s="39" t="str">
        <f t="shared" si="33"/>
        <v/>
      </c>
      <c r="AP45" s="39" t="str">
        <f t="shared" si="34"/>
        <v/>
      </c>
      <c r="AQ45" s="39" t="str">
        <f t="shared" si="35"/>
        <v/>
      </c>
      <c r="AR45" s="39" t="str">
        <f t="shared" si="36"/>
        <v/>
      </c>
      <c r="AS45" s="39" t="str">
        <f t="shared" si="37"/>
        <v/>
      </c>
      <c r="AT45" s="39" t="str">
        <f t="shared" si="38"/>
        <v/>
      </c>
      <c r="AU45" s="39" t="str">
        <f t="shared" si="39"/>
        <v/>
      </c>
    </row>
    <row r="46" spans="1:101" x14ac:dyDescent="0.25">
      <c r="A46" s="92"/>
      <c r="C46" s="69"/>
      <c r="D46" s="39"/>
      <c r="H46" s="39">
        <f t="shared" si="40"/>
        <v>0</v>
      </c>
      <c r="I46" s="39">
        <f t="shared" si="4"/>
        <v>0</v>
      </c>
      <c r="J46" s="39">
        <f t="shared" si="5"/>
        <v>0</v>
      </c>
      <c r="N46" s="39" t="str">
        <f t="shared" si="6"/>
        <v/>
      </c>
      <c r="O46" s="39" t="str">
        <f t="shared" si="7"/>
        <v/>
      </c>
      <c r="P46" s="39" t="str">
        <f t="shared" si="8"/>
        <v/>
      </c>
      <c r="Q46" s="39" t="str">
        <f t="shared" si="9"/>
        <v/>
      </c>
      <c r="R46" s="39" t="str">
        <f t="shared" si="10"/>
        <v/>
      </c>
      <c r="S46" s="39" t="str">
        <f t="shared" si="11"/>
        <v/>
      </c>
      <c r="T46" s="39" t="str">
        <f t="shared" si="12"/>
        <v/>
      </c>
      <c r="U46" s="39" t="str">
        <f t="shared" si="13"/>
        <v/>
      </c>
      <c r="V46" s="39" t="str">
        <f t="shared" si="14"/>
        <v/>
      </c>
      <c r="W46" s="39" t="str">
        <f t="shared" si="15"/>
        <v/>
      </c>
      <c r="X46" s="39" t="str">
        <f t="shared" si="16"/>
        <v/>
      </c>
      <c r="Y46" s="39" t="str">
        <f t="shared" si="17"/>
        <v/>
      </c>
      <c r="Z46" s="39" t="str">
        <f t="shared" si="18"/>
        <v/>
      </c>
      <c r="AA46" s="39" t="str">
        <f t="shared" si="19"/>
        <v/>
      </c>
      <c r="AB46" s="39" t="str">
        <f t="shared" si="20"/>
        <v/>
      </c>
      <c r="AC46" s="39" t="str">
        <f t="shared" si="21"/>
        <v/>
      </c>
      <c r="AD46" s="39" t="str">
        <f t="shared" si="22"/>
        <v/>
      </c>
      <c r="AE46" s="39" t="str">
        <f t="shared" si="23"/>
        <v/>
      </c>
      <c r="AF46" s="39" t="str">
        <f t="shared" si="24"/>
        <v/>
      </c>
      <c r="AG46" s="39" t="str">
        <f t="shared" si="25"/>
        <v/>
      </c>
      <c r="AH46" s="39" t="str">
        <f t="shared" si="26"/>
        <v/>
      </c>
      <c r="AI46" s="39" t="str">
        <f t="shared" si="27"/>
        <v/>
      </c>
      <c r="AJ46" s="39" t="str">
        <f t="shared" si="28"/>
        <v/>
      </c>
      <c r="AK46" s="39" t="str">
        <f t="shared" si="29"/>
        <v/>
      </c>
      <c r="AL46" s="39" t="str">
        <f t="shared" si="30"/>
        <v/>
      </c>
      <c r="AM46" s="39" t="str">
        <f t="shared" si="31"/>
        <v/>
      </c>
      <c r="AN46" s="39" t="str">
        <f t="shared" si="32"/>
        <v/>
      </c>
      <c r="AO46" s="39" t="str">
        <f t="shared" si="33"/>
        <v/>
      </c>
      <c r="AP46" s="39" t="str">
        <f t="shared" si="34"/>
        <v/>
      </c>
      <c r="AQ46" s="39" t="str">
        <f t="shared" si="35"/>
        <v/>
      </c>
      <c r="AR46" s="39" t="str">
        <f t="shared" si="36"/>
        <v/>
      </c>
      <c r="AS46" s="39" t="str">
        <f t="shared" si="37"/>
        <v/>
      </c>
      <c r="AT46" s="39" t="str">
        <f t="shared" si="38"/>
        <v/>
      </c>
      <c r="AU46" s="39" t="str">
        <f t="shared" si="39"/>
        <v/>
      </c>
    </row>
    <row r="47" spans="1:101" x14ac:dyDescent="0.25">
      <c r="A47" s="92"/>
      <c r="C47" s="69"/>
      <c r="D47" s="39"/>
      <c r="H47" s="39">
        <f t="shared" si="40"/>
        <v>0</v>
      </c>
      <c r="I47" s="39">
        <f t="shared" si="4"/>
        <v>0</v>
      </c>
      <c r="J47" s="39">
        <f t="shared" si="5"/>
        <v>0</v>
      </c>
      <c r="N47" s="39" t="str">
        <f t="shared" si="6"/>
        <v/>
      </c>
      <c r="O47" s="39" t="str">
        <f t="shared" si="7"/>
        <v/>
      </c>
      <c r="P47" s="39" t="str">
        <f t="shared" si="8"/>
        <v/>
      </c>
      <c r="Q47" s="39" t="str">
        <f t="shared" si="9"/>
        <v/>
      </c>
      <c r="R47" s="39" t="str">
        <f t="shared" si="10"/>
        <v/>
      </c>
      <c r="S47" s="39" t="str">
        <f t="shared" si="11"/>
        <v/>
      </c>
      <c r="T47" s="39" t="str">
        <f t="shared" si="12"/>
        <v/>
      </c>
      <c r="U47" s="39" t="str">
        <f t="shared" si="13"/>
        <v/>
      </c>
      <c r="V47" s="39" t="str">
        <f t="shared" si="14"/>
        <v/>
      </c>
      <c r="W47" s="39" t="str">
        <f t="shared" si="15"/>
        <v/>
      </c>
      <c r="X47" s="39" t="str">
        <f t="shared" si="16"/>
        <v/>
      </c>
      <c r="Y47" s="39" t="str">
        <f t="shared" si="17"/>
        <v/>
      </c>
      <c r="Z47" s="39" t="str">
        <f t="shared" si="18"/>
        <v/>
      </c>
      <c r="AA47" s="39" t="str">
        <f t="shared" si="19"/>
        <v/>
      </c>
      <c r="AB47" s="39" t="str">
        <f t="shared" si="20"/>
        <v/>
      </c>
      <c r="AC47" s="39" t="str">
        <f t="shared" si="21"/>
        <v/>
      </c>
      <c r="AD47" s="39" t="str">
        <f t="shared" si="22"/>
        <v/>
      </c>
      <c r="AE47" s="39" t="str">
        <f t="shared" si="23"/>
        <v/>
      </c>
      <c r="AF47" s="39" t="str">
        <f t="shared" si="24"/>
        <v/>
      </c>
      <c r="AG47" s="39" t="str">
        <f t="shared" si="25"/>
        <v/>
      </c>
      <c r="AH47" s="39" t="str">
        <f t="shared" si="26"/>
        <v/>
      </c>
      <c r="AI47" s="39" t="str">
        <f t="shared" si="27"/>
        <v/>
      </c>
      <c r="AJ47" s="39" t="str">
        <f t="shared" si="28"/>
        <v/>
      </c>
      <c r="AK47" s="39" t="str">
        <f t="shared" si="29"/>
        <v/>
      </c>
      <c r="AL47" s="39" t="str">
        <f t="shared" si="30"/>
        <v/>
      </c>
      <c r="AM47" s="39" t="str">
        <f t="shared" si="31"/>
        <v/>
      </c>
      <c r="AN47" s="39" t="str">
        <f t="shared" si="32"/>
        <v/>
      </c>
      <c r="AO47" s="39" t="str">
        <f t="shared" si="33"/>
        <v/>
      </c>
      <c r="AP47" s="39" t="str">
        <f t="shared" si="34"/>
        <v/>
      </c>
      <c r="AQ47" s="39" t="str">
        <f t="shared" si="35"/>
        <v/>
      </c>
      <c r="AR47" s="39" t="str">
        <f t="shared" si="36"/>
        <v/>
      </c>
      <c r="AS47" s="39" t="str">
        <f t="shared" si="37"/>
        <v/>
      </c>
      <c r="AT47" s="39" t="str">
        <f t="shared" si="38"/>
        <v/>
      </c>
      <c r="AU47" s="39" t="str">
        <f t="shared" si="39"/>
        <v/>
      </c>
    </row>
    <row r="48" spans="1:101" x14ac:dyDescent="0.25">
      <c r="A48" s="92"/>
      <c r="C48" s="69"/>
      <c r="D48" s="39"/>
      <c r="H48" s="39">
        <f t="shared" si="40"/>
        <v>0</v>
      </c>
      <c r="I48" s="39">
        <f t="shared" si="4"/>
        <v>0</v>
      </c>
      <c r="J48" s="39">
        <f t="shared" si="5"/>
        <v>0</v>
      </c>
      <c r="N48" s="39" t="str">
        <f t="shared" si="6"/>
        <v/>
      </c>
      <c r="O48" s="39" t="str">
        <f t="shared" si="7"/>
        <v/>
      </c>
      <c r="P48" s="39" t="str">
        <f t="shared" si="8"/>
        <v/>
      </c>
      <c r="Q48" s="39" t="str">
        <f t="shared" si="9"/>
        <v/>
      </c>
      <c r="R48" s="39" t="str">
        <f t="shared" si="10"/>
        <v/>
      </c>
      <c r="S48" s="39" t="str">
        <f t="shared" si="11"/>
        <v/>
      </c>
      <c r="T48" s="39" t="str">
        <f t="shared" si="12"/>
        <v/>
      </c>
      <c r="U48" s="39" t="str">
        <f t="shared" si="13"/>
        <v/>
      </c>
      <c r="V48" s="39" t="str">
        <f t="shared" si="14"/>
        <v/>
      </c>
      <c r="W48" s="39" t="str">
        <f t="shared" si="15"/>
        <v/>
      </c>
      <c r="X48" s="39" t="str">
        <f t="shared" si="16"/>
        <v/>
      </c>
      <c r="Y48" s="39" t="str">
        <f t="shared" si="17"/>
        <v/>
      </c>
      <c r="Z48" s="39" t="str">
        <f t="shared" si="18"/>
        <v/>
      </c>
      <c r="AA48" s="39" t="str">
        <f t="shared" si="19"/>
        <v/>
      </c>
      <c r="AB48" s="39" t="str">
        <f t="shared" si="20"/>
        <v/>
      </c>
      <c r="AC48" s="39" t="str">
        <f t="shared" si="21"/>
        <v/>
      </c>
      <c r="AD48" s="39" t="str">
        <f t="shared" si="22"/>
        <v/>
      </c>
      <c r="AE48" s="39" t="str">
        <f t="shared" si="23"/>
        <v/>
      </c>
      <c r="AF48" s="39" t="str">
        <f t="shared" si="24"/>
        <v/>
      </c>
      <c r="AG48" s="39" t="str">
        <f t="shared" si="25"/>
        <v/>
      </c>
      <c r="AH48" s="39" t="str">
        <f t="shared" si="26"/>
        <v/>
      </c>
      <c r="AI48" s="39" t="str">
        <f t="shared" si="27"/>
        <v/>
      </c>
      <c r="AJ48" s="39" t="str">
        <f t="shared" si="28"/>
        <v/>
      </c>
      <c r="AK48" s="39" t="str">
        <f t="shared" si="29"/>
        <v/>
      </c>
      <c r="AL48" s="39" t="str">
        <f t="shared" si="30"/>
        <v/>
      </c>
      <c r="AM48" s="39" t="str">
        <f t="shared" si="31"/>
        <v/>
      </c>
      <c r="AN48" s="39" t="str">
        <f t="shared" si="32"/>
        <v/>
      </c>
      <c r="AO48" s="39" t="str">
        <f t="shared" si="33"/>
        <v/>
      </c>
      <c r="AP48" s="39" t="str">
        <f t="shared" si="34"/>
        <v/>
      </c>
      <c r="AQ48" s="39" t="str">
        <f t="shared" si="35"/>
        <v/>
      </c>
      <c r="AR48" s="39" t="str">
        <f t="shared" si="36"/>
        <v/>
      </c>
      <c r="AS48" s="39" t="str">
        <f t="shared" si="37"/>
        <v/>
      </c>
      <c r="AT48" s="39" t="str">
        <f t="shared" si="38"/>
        <v/>
      </c>
      <c r="AU48" s="39" t="str">
        <f t="shared" si="39"/>
        <v/>
      </c>
    </row>
    <row r="49" spans="1:47" x14ac:dyDescent="0.25">
      <c r="A49" s="93"/>
      <c r="B49" s="69"/>
      <c r="C49" s="69"/>
      <c r="D49" s="39"/>
      <c r="H49" s="39">
        <f t="shared" si="40"/>
        <v>0</v>
      </c>
      <c r="I49" s="39">
        <f t="shared" si="4"/>
        <v>0</v>
      </c>
      <c r="J49" s="39">
        <f>IF(K49="",0,H49-I49)</f>
        <v>0</v>
      </c>
      <c r="N49" s="39" t="str">
        <f t="shared" si="6"/>
        <v/>
      </c>
      <c r="O49" s="39" t="str">
        <f t="shared" si="7"/>
        <v/>
      </c>
      <c r="P49" s="39" t="str">
        <f t="shared" si="8"/>
        <v/>
      </c>
      <c r="Q49" s="39" t="str">
        <f t="shared" si="9"/>
        <v/>
      </c>
      <c r="R49" s="39" t="str">
        <f t="shared" si="10"/>
        <v/>
      </c>
      <c r="S49" s="39" t="str">
        <f t="shared" si="11"/>
        <v/>
      </c>
      <c r="T49" s="39" t="str">
        <f t="shared" si="12"/>
        <v/>
      </c>
      <c r="U49" s="39" t="str">
        <f t="shared" si="13"/>
        <v/>
      </c>
      <c r="V49" s="39" t="str">
        <f t="shared" si="14"/>
        <v/>
      </c>
      <c r="W49" s="39" t="str">
        <f t="shared" si="15"/>
        <v/>
      </c>
      <c r="X49" s="39" t="str">
        <f t="shared" si="16"/>
        <v/>
      </c>
      <c r="Y49" s="39" t="str">
        <f t="shared" si="17"/>
        <v/>
      </c>
      <c r="Z49" s="39" t="str">
        <f t="shared" si="18"/>
        <v/>
      </c>
      <c r="AA49" s="39" t="str">
        <f t="shared" si="19"/>
        <v/>
      </c>
      <c r="AB49" s="39" t="str">
        <f t="shared" si="20"/>
        <v/>
      </c>
      <c r="AC49" s="39" t="str">
        <f t="shared" si="21"/>
        <v/>
      </c>
      <c r="AD49" s="39" t="str">
        <f t="shared" si="22"/>
        <v/>
      </c>
      <c r="AE49" s="39" t="str">
        <f t="shared" si="23"/>
        <v/>
      </c>
      <c r="AF49" s="39" t="str">
        <f t="shared" si="24"/>
        <v/>
      </c>
      <c r="AG49" s="39" t="str">
        <f t="shared" si="25"/>
        <v/>
      </c>
      <c r="AH49" s="39" t="str">
        <f t="shared" si="26"/>
        <v/>
      </c>
      <c r="AI49" s="39" t="str">
        <f t="shared" si="27"/>
        <v/>
      </c>
      <c r="AJ49" s="39" t="str">
        <f t="shared" si="28"/>
        <v/>
      </c>
      <c r="AK49" s="39" t="str">
        <f t="shared" si="29"/>
        <v/>
      </c>
      <c r="AL49" s="39" t="str">
        <f t="shared" si="30"/>
        <v/>
      </c>
      <c r="AM49" s="39" t="str">
        <f t="shared" si="31"/>
        <v/>
      </c>
      <c r="AN49" s="39" t="str">
        <f t="shared" si="32"/>
        <v/>
      </c>
      <c r="AO49" s="39" t="str">
        <f t="shared" si="33"/>
        <v/>
      </c>
      <c r="AP49" s="39" t="str">
        <f t="shared" si="34"/>
        <v/>
      </c>
      <c r="AQ49" s="39" t="str">
        <f t="shared" si="35"/>
        <v/>
      </c>
      <c r="AR49" s="39" t="str">
        <f t="shared" si="36"/>
        <v/>
      </c>
      <c r="AS49" s="39" t="str">
        <f t="shared" si="37"/>
        <v/>
      </c>
      <c r="AT49" s="39" t="str">
        <f t="shared" si="38"/>
        <v/>
      </c>
      <c r="AU49" s="39" t="str">
        <f t="shared" si="39"/>
        <v/>
      </c>
    </row>
    <row r="50" spans="1:47" x14ac:dyDescent="0.25">
      <c r="A50" s="93"/>
      <c r="B50" s="69"/>
      <c r="C50" s="94"/>
      <c r="D50" s="39"/>
      <c r="H50" s="39">
        <f t="shared" si="40"/>
        <v>0</v>
      </c>
      <c r="I50" s="39">
        <f t="shared" si="4"/>
        <v>0</v>
      </c>
      <c r="J50" s="39">
        <f t="shared" ref="J50:J126" si="41">IF(K50="",0,H50-I50)</f>
        <v>0</v>
      </c>
      <c r="N50" s="39" t="str">
        <f t="shared" si="6"/>
        <v/>
      </c>
      <c r="O50" s="39" t="str">
        <f t="shared" si="7"/>
        <v/>
      </c>
      <c r="P50" s="39" t="str">
        <f t="shared" si="8"/>
        <v/>
      </c>
      <c r="Q50" s="39" t="str">
        <f t="shared" si="9"/>
        <v/>
      </c>
      <c r="R50" s="39" t="str">
        <f t="shared" si="10"/>
        <v/>
      </c>
      <c r="S50" s="39" t="str">
        <f t="shared" si="11"/>
        <v/>
      </c>
      <c r="T50" s="39" t="str">
        <f t="shared" si="12"/>
        <v/>
      </c>
      <c r="U50" s="39" t="str">
        <f t="shared" si="13"/>
        <v/>
      </c>
      <c r="V50" s="39" t="str">
        <f t="shared" si="14"/>
        <v/>
      </c>
      <c r="W50" s="39" t="str">
        <f t="shared" si="15"/>
        <v/>
      </c>
      <c r="X50" s="39" t="str">
        <f t="shared" si="16"/>
        <v/>
      </c>
      <c r="Y50" s="39" t="str">
        <f t="shared" si="17"/>
        <v/>
      </c>
      <c r="Z50" s="39" t="str">
        <f t="shared" si="18"/>
        <v/>
      </c>
      <c r="AA50" s="39" t="str">
        <f t="shared" si="19"/>
        <v/>
      </c>
      <c r="AB50" s="39" t="str">
        <f t="shared" si="20"/>
        <v/>
      </c>
      <c r="AC50" s="39" t="str">
        <f t="shared" si="21"/>
        <v/>
      </c>
      <c r="AD50" s="39" t="str">
        <f t="shared" si="22"/>
        <v/>
      </c>
      <c r="AE50" s="39" t="str">
        <f t="shared" si="23"/>
        <v/>
      </c>
      <c r="AF50" s="39" t="str">
        <f t="shared" si="24"/>
        <v/>
      </c>
      <c r="AG50" s="39" t="str">
        <f t="shared" si="25"/>
        <v/>
      </c>
      <c r="AH50" s="39" t="str">
        <f t="shared" si="26"/>
        <v/>
      </c>
      <c r="AI50" s="39" t="str">
        <f t="shared" si="27"/>
        <v/>
      </c>
      <c r="AJ50" s="39" t="str">
        <f t="shared" si="28"/>
        <v/>
      </c>
      <c r="AK50" s="39" t="str">
        <f t="shared" si="29"/>
        <v/>
      </c>
      <c r="AL50" s="39" t="str">
        <f t="shared" si="30"/>
        <v/>
      </c>
      <c r="AM50" s="39" t="str">
        <f t="shared" si="31"/>
        <v/>
      </c>
      <c r="AN50" s="39" t="str">
        <f t="shared" si="32"/>
        <v/>
      </c>
      <c r="AO50" s="39" t="str">
        <f t="shared" si="33"/>
        <v/>
      </c>
      <c r="AP50" s="39" t="str">
        <f t="shared" si="34"/>
        <v/>
      </c>
      <c r="AQ50" s="39" t="str">
        <f t="shared" si="35"/>
        <v/>
      </c>
      <c r="AR50" s="39" t="str">
        <f t="shared" si="36"/>
        <v/>
      </c>
      <c r="AS50" s="39" t="str">
        <f t="shared" si="37"/>
        <v/>
      </c>
      <c r="AT50" s="39" t="str">
        <f t="shared" si="38"/>
        <v/>
      </c>
      <c r="AU50" s="39" t="str">
        <f t="shared" si="39"/>
        <v/>
      </c>
    </row>
    <row r="51" spans="1:47" x14ac:dyDescent="0.25">
      <c r="A51" s="93"/>
      <c r="B51" s="69"/>
      <c r="C51" s="69"/>
      <c r="H51" s="39">
        <f t="shared" ref="H51:H126" si="42">SUM(D51:G51)</f>
        <v>0</v>
      </c>
      <c r="I51" s="39">
        <f t="shared" si="4"/>
        <v>0</v>
      </c>
      <c r="J51" s="39">
        <f t="shared" si="41"/>
        <v>0</v>
      </c>
      <c r="N51" s="39" t="str">
        <f t="shared" si="6"/>
        <v/>
      </c>
      <c r="O51" s="39" t="str">
        <f t="shared" si="7"/>
        <v/>
      </c>
      <c r="P51" s="39" t="str">
        <f t="shared" si="8"/>
        <v/>
      </c>
      <c r="Q51" s="39" t="str">
        <f t="shared" si="9"/>
        <v/>
      </c>
      <c r="R51" s="39" t="str">
        <f t="shared" si="10"/>
        <v/>
      </c>
      <c r="S51" s="39" t="str">
        <f t="shared" si="11"/>
        <v/>
      </c>
      <c r="T51" s="39" t="str">
        <f t="shared" si="12"/>
        <v/>
      </c>
      <c r="U51" s="39" t="str">
        <f t="shared" si="13"/>
        <v/>
      </c>
      <c r="V51" s="39" t="str">
        <f t="shared" si="14"/>
        <v/>
      </c>
      <c r="W51" s="39" t="str">
        <f t="shared" si="15"/>
        <v/>
      </c>
      <c r="X51" s="39" t="str">
        <f t="shared" si="16"/>
        <v/>
      </c>
      <c r="Y51" s="39" t="str">
        <f t="shared" si="17"/>
        <v/>
      </c>
      <c r="Z51" s="39" t="str">
        <f t="shared" si="18"/>
        <v/>
      </c>
      <c r="AA51" s="39" t="str">
        <f t="shared" si="19"/>
        <v/>
      </c>
      <c r="AB51" s="39" t="str">
        <f t="shared" si="20"/>
        <v/>
      </c>
      <c r="AC51" s="39" t="str">
        <f t="shared" si="21"/>
        <v/>
      </c>
      <c r="AD51" s="39" t="str">
        <f t="shared" si="22"/>
        <v/>
      </c>
      <c r="AE51" s="39" t="str">
        <f t="shared" si="23"/>
        <v/>
      </c>
      <c r="AF51" s="39" t="str">
        <f t="shared" si="24"/>
        <v/>
      </c>
      <c r="AG51" s="39" t="str">
        <f t="shared" si="25"/>
        <v/>
      </c>
      <c r="AH51" s="39" t="str">
        <f t="shared" si="26"/>
        <v/>
      </c>
      <c r="AI51" s="39" t="str">
        <f t="shared" si="27"/>
        <v/>
      </c>
      <c r="AJ51" s="39" t="str">
        <f t="shared" si="28"/>
        <v/>
      </c>
      <c r="AK51" s="39" t="str">
        <f t="shared" si="29"/>
        <v/>
      </c>
      <c r="AL51" s="39" t="str">
        <f t="shared" si="30"/>
        <v/>
      </c>
      <c r="AM51" s="39" t="str">
        <f t="shared" si="31"/>
        <v/>
      </c>
      <c r="AN51" s="39" t="str">
        <f t="shared" si="32"/>
        <v/>
      </c>
      <c r="AO51" s="39" t="str">
        <f t="shared" si="33"/>
        <v/>
      </c>
      <c r="AP51" s="39" t="str">
        <f t="shared" si="34"/>
        <v/>
      </c>
      <c r="AQ51" s="39" t="str">
        <f t="shared" si="35"/>
        <v/>
      </c>
      <c r="AR51" s="39" t="str">
        <f t="shared" si="36"/>
        <v/>
      </c>
      <c r="AS51" s="39" t="str">
        <f t="shared" si="37"/>
        <v/>
      </c>
      <c r="AT51" s="39" t="str">
        <f t="shared" si="38"/>
        <v/>
      </c>
      <c r="AU51" s="39" t="str">
        <f t="shared" si="39"/>
        <v/>
      </c>
    </row>
    <row r="52" spans="1:47" x14ac:dyDescent="0.25">
      <c r="A52" s="93"/>
      <c r="B52" s="69"/>
      <c r="C52" s="69"/>
      <c r="H52" s="39">
        <f t="shared" si="42"/>
        <v>0</v>
      </c>
      <c r="I52" s="39">
        <f t="shared" si="4"/>
        <v>0</v>
      </c>
      <c r="J52" s="39">
        <f t="shared" si="41"/>
        <v>0</v>
      </c>
      <c r="N52" s="39" t="str">
        <f t="shared" si="6"/>
        <v/>
      </c>
      <c r="O52" s="39" t="str">
        <f t="shared" si="7"/>
        <v/>
      </c>
      <c r="P52" s="39" t="str">
        <f t="shared" si="8"/>
        <v/>
      </c>
      <c r="Q52" s="39" t="str">
        <f t="shared" si="9"/>
        <v/>
      </c>
      <c r="R52" s="39" t="str">
        <f t="shared" si="10"/>
        <v/>
      </c>
      <c r="S52" s="39" t="str">
        <f t="shared" si="11"/>
        <v/>
      </c>
      <c r="T52" s="39" t="str">
        <f t="shared" si="12"/>
        <v/>
      </c>
      <c r="U52" s="39" t="str">
        <f t="shared" si="13"/>
        <v/>
      </c>
      <c r="V52" s="39" t="str">
        <f t="shared" si="14"/>
        <v/>
      </c>
      <c r="W52" s="39" t="str">
        <f t="shared" si="15"/>
        <v/>
      </c>
      <c r="X52" s="39" t="str">
        <f t="shared" si="16"/>
        <v/>
      </c>
      <c r="Y52" s="39" t="str">
        <f t="shared" si="17"/>
        <v/>
      </c>
      <c r="Z52" s="39" t="str">
        <f t="shared" si="18"/>
        <v/>
      </c>
      <c r="AA52" s="39" t="str">
        <f t="shared" si="19"/>
        <v/>
      </c>
      <c r="AB52" s="39" t="str">
        <f t="shared" si="20"/>
        <v/>
      </c>
      <c r="AC52" s="39" t="str">
        <f t="shared" si="21"/>
        <v/>
      </c>
      <c r="AD52" s="39" t="str">
        <f t="shared" si="22"/>
        <v/>
      </c>
      <c r="AE52" s="39" t="str">
        <f t="shared" si="23"/>
        <v/>
      </c>
      <c r="AF52" s="39" t="str">
        <f t="shared" si="24"/>
        <v/>
      </c>
      <c r="AG52" s="39" t="str">
        <f t="shared" si="25"/>
        <v/>
      </c>
      <c r="AH52" s="39" t="str">
        <f t="shared" si="26"/>
        <v/>
      </c>
      <c r="AI52" s="39" t="str">
        <f t="shared" si="27"/>
        <v/>
      </c>
      <c r="AJ52" s="39" t="str">
        <f t="shared" si="28"/>
        <v/>
      </c>
      <c r="AK52" s="39" t="str">
        <f t="shared" si="29"/>
        <v/>
      </c>
      <c r="AL52" s="39" t="str">
        <f t="shared" si="30"/>
        <v/>
      </c>
      <c r="AM52" s="39" t="str">
        <f t="shared" si="31"/>
        <v/>
      </c>
      <c r="AN52" s="39" t="str">
        <f t="shared" si="32"/>
        <v/>
      </c>
      <c r="AO52" s="39" t="str">
        <f t="shared" si="33"/>
        <v/>
      </c>
      <c r="AP52" s="39" t="str">
        <f t="shared" si="34"/>
        <v/>
      </c>
      <c r="AQ52" s="39" t="str">
        <f t="shared" si="35"/>
        <v/>
      </c>
      <c r="AR52" s="39" t="str">
        <f t="shared" si="36"/>
        <v/>
      </c>
      <c r="AS52" s="39" t="str">
        <f t="shared" si="37"/>
        <v/>
      </c>
      <c r="AT52" s="39" t="str">
        <f t="shared" si="38"/>
        <v/>
      </c>
      <c r="AU52" s="39" t="str">
        <f t="shared" si="39"/>
        <v/>
      </c>
    </row>
    <row r="53" spans="1:47" x14ac:dyDescent="0.25">
      <c r="A53" s="93"/>
      <c r="B53" s="69"/>
      <c r="C53" s="94"/>
      <c r="H53" s="39">
        <f t="shared" si="42"/>
        <v>0</v>
      </c>
      <c r="I53" s="39">
        <f t="shared" si="4"/>
        <v>0</v>
      </c>
      <c r="J53" s="39">
        <f t="shared" si="41"/>
        <v>0</v>
      </c>
      <c r="N53" s="39" t="str">
        <f t="shared" si="6"/>
        <v/>
      </c>
      <c r="O53" s="39" t="str">
        <f t="shared" si="7"/>
        <v/>
      </c>
      <c r="P53" s="39" t="str">
        <f t="shared" si="8"/>
        <v/>
      </c>
      <c r="Q53" s="39" t="str">
        <f t="shared" si="9"/>
        <v/>
      </c>
      <c r="R53" s="39" t="str">
        <f t="shared" si="10"/>
        <v/>
      </c>
      <c r="S53" s="39" t="str">
        <f t="shared" si="11"/>
        <v/>
      </c>
      <c r="T53" s="39" t="str">
        <f t="shared" si="12"/>
        <v/>
      </c>
      <c r="U53" s="39" t="str">
        <f t="shared" si="13"/>
        <v/>
      </c>
      <c r="V53" s="39" t="str">
        <f t="shared" si="14"/>
        <v/>
      </c>
      <c r="W53" s="39" t="str">
        <f t="shared" si="15"/>
        <v/>
      </c>
      <c r="X53" s="39" t="str">
        <f t="shared" si="16"/>
        <v/>
      </c>
      <c r="Y53" s="39" t="str">
        <f t="shared" si="17"/>
        <v/>
      </c>
      <c r="Z53" s="39" t="str">
        <f t="shared" si="18"/>
        <v/>
      </c>
      <c r="AA53" s="39" t="str">
        <f t="shared" si="19"/>
        <v/>
      </c>
      <c r="AB53" s="39" t="str">
        <f t="shared" si="20"/>
        <v/>
      </c>
      <c r="AC53" s="39" t="str">
        <f t="shared" si="21"/>
        <v/>
      </c>
      <c r="AD53" s="39" t="str">
        <f t="shared" si="22"/>
        <v/>
      </c>
      <c r="AE53" s="39" t="str">
        <f t="shared" si="23"/>
        <v/>
      </c>
      <c r="AF53" s="39" t="str">
        <f t="shared" si="24"/>
        <v/>
      </c>
      <c r="AG53" s="39" t="str">
        <f t="shared" si="25"/>
        <v/>
      </c>
      <c r="AH53" s="39" t="str">
        <f t="shared" si="26"/>
        <v/>
      </c>
      <c r="AI53" s="39" t="str">
        <f t="shared" si="27"/>
        <v/>
      </c>
      <c r="AJ53" s="39" t="str">
        <f t="shared" si="28"/>
        <v/>
      </c>
      <c r="AK53" s="39" t="str">
        <f t="shared" si="29"/>
        <v/>
      </c>
      <c r="AL53" s="39" t="str">
        <f t="shared" si="30"/>
        <v/>
      </c>
      <c r="AM53" s="39" t="str">
        <f t="shared" si="31"/>
        <v/>
      </c>
      <c r="AN53" s="39" t="str">
        <f t="shared" si="32"/>
        <v/>
      </c>
      <c r="AO53" s="39" t="str">
        <f t="shared" si="33"/>
        <v/>
      </c>
      <c r="AP53" s="39" t="str">
        <f t="shared" si="34"/>
        <v/>
      </c>
      <c r="AQ53" s="39" t="str">
        <f t="shared" si="35"/>
        <v/>
      </c>
      <c r="AR53" s="39" t="str">
        <f t="shared" si="36"/>
        <v/>
      </c>
      <c r="AS53" s="39" t="str">
        <f t="shared" si="37"/>
        <v/>
      </c>
      <c r="AT53" s="39" t="str">
        <f t="shared" si="38"/>
        <v/>
      </c>
      <c r="AU53" s="39" t="str">
        <f t="shared" si="39"/>
        <v/>
      </c>
    </row>
    <row r="54" spans="1:47" x14ac:dyDescent="0.25">
      <c r="A54" s="93"/>
      <c r="B54" s="69"/>
      <c r="C54" s="69"/>
      <c r="H54" s="39">
        <f t="shared" si="42"/>
        <v>0</v>
      </c>
      <c r="I54" s="39">
        <f t="shared" si="4"/>
        <v>0</v>
      </c>
      <c r="J54" s="39">
        <f t="shared" si="41"/>
        <v>0</v>
      </c>
      <c r="N54" s="39" t="str">
        <f t="shared" si="6"/>
        <v/>
      </c>
      <c r="O54" s="39" t="str">
        <f t="shared" si="7"/>
        <v/>
      </c>
      <c r="P54" s="39" t="str">
        <f t="shared" si="8"/>
        <v/>
      </c>
      <c r="Q54" s="39" t="str">
        <f t="shared" si="9"/>
        <v/>
      </c>
      <c r="R54" s="39" t="str">
        <f t="shared" si="10"/>
        <v/>
      </c>
      <c r="S54" s="39" t="str">
        <f t="shared" si="11"/>
        <v/>
      </c>
      <c r="T54" s="39" t="str">
        <f t="shared" si="12"/>
        <v/>
      </c>
      <c r="U54" s="39" t="str">
        <f t="shared" si="13"/>
        <v/>
      </c>
      <c r="V54" s="39" t="str">
        <f t="shared" si="14"/>
        <v/>
      </c>
      <c r="W54" s="39" t="str">
        <f t="shared" si="15"/>
        <v/>
      </c>
      <c r="X54" s="39" t="str">
        <f t="shared" si="16"/>
        <v/>
      </c>
      <c r="Y54" s="39" t="str">
        <f t="shared" si="17"/>
        <v/>
      </c>
      <c r="Z54" s="39" t="str">
        <f t="shared" si="18"/>
        <v/>
      </c>
      <c r="AA54" s="39" t="str">
        <f t="shared" si="19"/>
        <v/>
      </c>
      <c r="AB54" s="39" t="str">
        <f t="shared" si="20"/>
        <v/>
      </c>
      <c r="AC54" s="39" t="str">
        <f t="shared" si="21"/>
        <v/>
      </c>
      <c r="AD54" s="39" t="str">
        <f t="shared" si="22"/>
        <v/>
      </c>
      <c r="AE54" s="39" t="str">
        <f t="shared" si="23"/>
        <v/>
      </c>
      <c r="AF54" s="39" t="str">
        <f t="shared" si="24"/>
        <v/>
      </c>
      <c r="AG54" s="39" t="str">
        <f t="shared" si="25"/>
        <v/>
      </c>
      <c r="AH54" s="39" t="str">
        <f t="shared" si="26"/>
        <v/>
      </c>
      <c r="AI54" s="39" t="str">
        <f t="shared" si="27"/>
        <v/>
      </c>
      <c r="AJ54" s="39" t="str">
        <f t="shared" si="28"/>
        <v/>
      </c>
      <c r="AK54" s="39" t="str">
        <f t="shared" si="29"/>
        <v/>
      </c>
      <c r="AL54" s="39" t="str">
        <f t="shared" si="30"/>
        <v/>
      </c>
      <c r="AM54" s="39" t="str">
        <f t="shared" si="31"/>
        <v/>
      </c>
      <c r="AN54" s="39" t="str">
        <f t="shared" si="32"/>
        <v/>
      </c>
      <c r="AO54" s="39" t="str">
        <f t="shared" si="33"/>
        <v/>
      </c>
      <c r="AP54" s="39" t="str">
        <f t="shared" si="34"/>
        <v/>
      </c>
      <c r="AQ54" s="39" t="str">
        <f t="shared" si="35"/>
        <v/>
      </c>
      <c r="AR54" s="39" t="str">
        <f t="shared" si="36"/>
        <v/>
      </c>
      <c r="AS54" s="39" t="str">
        <f t="shared" si="37"/>
        <v/>
      </c>
      <c r="AT54" s="39" t="str">
        <f t="shared" si="38"/>
        <v/>
      </c>
      <c r="AU54" s="39" t="str">
        <f t="shared" si="39"/>
        <v/>
      </c>
    </row>
    <row r="55" spans="1:47" x14ac:dyDescent="0.25">
      <c r="A55" s="93"/>
      <c r="B55" s="69"/>
      <c r="C55" s="69"/>
      <c r="H55" s="39">
        <f t="shared" si="42"/>
        <v>0</v>
      </c>
      <c r="I55" s="39">
        <f t="shared" si="4"/>
        <v>0</v>
      </c>
      <c r="J55" s="39">
        <f t="shared" si="41"/>
        <v>0</v>
      </c>
      <c r="N55" s="39" t="str">
        <f t="shared" si="6"/>
        <v/>
      </c>
      <c r="O55" s="39" t="str">
        <f t="shared" si="7"/>
        <v/>
      </c>
      <c r="P55" s="39" t="str">
        <f t="shared" si="8"/>
        <v/>
      </c>
      <c r="Q55" s="39" t="str">
        <f t="shared" si="9"/>
        <v/>
      </c>
      <c r="R55" s="39" t="str">
        <f t="shared" si="10"/>
        <v/>
      </c>
      <c r="S55" s="39" t="str">
        <f t="shared" si="11"/>
        <v/>
      </c>
      <c r="T55" s="39" t="str">
        <f t="shared" si="12"/>
        <v/>
      </c>
      <c r="U55" s="39" t="str">
        <f t="shared" si="13"/>
        <v/>
      </c>
      <c r="V55" s="39" t="str">
        <f t="shared" si="14"/>
        <v/>
      </c>
      <c r="W55" s="39" t="str">
        <f t="shared" si="15"/>
        <v/>
      </c>
      <c r="X55" s="39" t="str">
        <f t="shared" si="16"/>
        <v/>
      </c>
      <c r="Y55" s="39" t="str">
        <f t="shared" si="17"/>
        <v/>
      </c>
      <c r="Z55" s="39" t="str">
        <f t="shared" si="18"/>
        <v/>
      </c>
      <c r="AA55" s="39" t="str">
        <f t="shared" si="19"/>
        <v/>
      </c>
      <c r="AB55" s="39" t="str">
        <f t="shared" si="20"/>
        <v/>
      </c>
      <c r="AC55" s="39" t="str">
        <f t="shared" si="21"/>
        <v/>
      </c>
      <c r="AD55" s="39" t="str">
        <f t="shared" si="22"/>
        <v/>
      </c>
      <c r="AE55" s="39" t="str">
        <f t="shared" si="23"/>
        <v/>
      </c>
      <c r="AF55" s="39" t="str">
        <f t="shared" si="24"/>
        <v/>
      </c>
      <c r="AG55" s="39" t="str">
        <f t="shared" si="25"/>
        <v/>
      </c>
      <c r="AH55" s="39" t="str">
        <f t="shared" si="26"/>
        <v/>
      </c>
      <c r="AI55" s="39" t="str">
        <f t="shared" si="27"/>
        <v/>
      </c>
      <c r="AJ55" s="39" t="str">
        <f t="shared" si="28"/>
        <v/>
      </c>
      <c r="AK55" s="39" t="str">
        <f t="shared" si="29"/>
        <v/>
      </c>
      <c r="AL55" s="39" t="str">
        <f t="shared" si="30"/>
        <v/>
      </c>
      <c r="AM55" s="39" t="str">
        <f t="shared" si="31"/>
        <v/>
      </c>
      <c r="AN55" s="39" t="str">
        <f t="shared" si="32"/>
        <v/>
      </c>
      <c r="AO55" s="39" t="str">
        <f t="shared" si="33"/>
        <v/>
      </c>
      <c r="AP55" s="39" t="str">
        <f t="shared" si="34"/>
        <v/>
      </c>
      <c r="AQ55" s="39" t="str">
        <f t="shared" si="35"/>
        <v/>
      </c>
      <c r="AR55" s="39" t="str">
        <f t="shared" si="36"/>
        <v/>
      </c>
      <c r="AS55" s="39" t="str">
        <f t="shared" si="37"/>
        <v/>
      </c>
      <c r="AT55" s="39" t="str">
        <f t="shared" si="38"/>
        <v/>
      </c>
      <c r="AU55" s="39" t="str">
        <f t="shared" si="39"/>
        <v/>
      </c>
    </row>
    <row r="56" spans="1:47" x14ac:dyDescent="0.25">
      <c r="A56" s="93"/>
      <c r="B56" s="69"/>
      <c r="C56" s="69"/>
      <c r="H56" s="39">
        <f t="shared" si="42"/>
        <v>0</v>
      </c>
      <c r="I56" s="39">
        <f t="shared" si="4"/>
        <v>0</v>
      </c>
      <c r="J56" s="39">
        <f t="shared" si="41"/>
        <v>0</v>
      </c>
      <c r="N56" s="39" t="str">
        <f t="shared" si="6"/>
        <v/>
      </c>
      <c r="O56" s="39" t="str">
        <f t="shared" si="7"/>
        <v/>
      </c>
      <c r="P56" s="39" t="str">
        <f t="shared" si="8"/>
        <v/>
      </c>
      <c r="Q56" s="39" t="str">
        <f t="shared" si="9"/>
        <v/>
      </c>
      <c r="R56" s="39" t="str">
        <f t="shared" si="10"/>
        <v/>
      </c>
      <c r="S56" s="39" t="str">
        <f t="shared" si="11"/>
        <v/>
      </c>
      <c r="T56" s="39" t="str">
        <f t="shared" si="12"/>
        <v/>
      </c>
      <c r="U56" s="39" t="str">
        <f t="shared" si="13"/>
        <v/>
      </c>
      <c r="V56" s="39" t="str">
        <f t="shared" si="14"/>
        <v/>
      </c>
      <c r="W56" s="39" t="str">
        <f t="shared" si="15"/>
        <v/>
      </c>
      <c r="X56" s="39" t="str">
        <f t="shared" si="16"/>
        <v/>
      </c>
      <c r="Y56" s="39" t="str">
        <f t="shared" si="17"/>
        <v/>
      </c>
      <c r="Z56" s="39" t="str">
        <f t="shared" si="18"/>
        <v/>
      </c>
      <c r="AA56" s="39" t="str">
        <f t="shared" si="19"/>
        <v/>
      </c>
      <c r="AB56" s="39" t="str">
        <f t="shared" si="20"/>
        <v/>
      </c>
      <c r="AC56" s="39" t="str">
        <f t="shared" si="21"/>
        <v/>
      </c>
      <c r="AD56" s="39" t="str">
        <f t="shared" si="22"/>
        <v/>
      </c>
      <c r="AE56" s="39" t="str">
        <f t="shared" si="23"/>
        <v/>
      </c>
      <c r="AF56" s="39" t="str">
        <f t="shared" si="24"/>
        <v/>
      </c>
      <c r="AG56" s="39" t="str">
        <f t="shared" si="25"/>
        <v/>
      </c>
      <c r="AH56" s="39" t="str">
        <f t="shared" si="26"/>
        <v/>
      </c>
      <c r="AI56" s="39" t="str">
        <f t="shared" si="27"/>
        <v/>
      </c>
      <c r="AJ56" s="39" t="str">
        <f t="shared" si="28"/>
        <v/>
      </c>
      <c r="AK56" s="39" t="str">
        <f t="shared" si="29"/>
        <v/>
      </c>
      <c r="AL56" s="39" t="str">
        <f t="shared" si="30"/>
        <v/>
      </c>
      <c r="AM56" s="39" t="str">
        <f t="shared" si="31"/>
        <v/>
      </c>
      <c r="AN56" s="39" t="str">
        <f t="shared" si="32"/>
        <v/>
      </c>
      <c r="AO56" s="39" t="str">
        <f t="shared" si="33"/>
        <v/>
      </c>
      <c r="AP56" s="39" t="str">
        <f t="shared" si="34"/>
        <v/>
      </c>
      <c r="AQ56" s="39" t="str">
        <f t="shared" si="35"/>
        <v/>
      </c>
      <c r="AR56" s="39" t="str">
        <f t="shared" si="36"/>
        <v/>
      </c>
      <c r="AS56" s="39" t="str">
        <f t="shared" si="37"/>
        <v/>
      </c>
      <c r="AT56" s="39" t="str">
        <f t="shared" si="38"/>
        <v/>
      </c>
      <c r="AU56" s="39" t="str">
        <f t="shared" si="39"/>
        <v/>
      </c>
    </row>
    <row r="57" spans="1:47" x14ac:dyDescent="0.25">
      <c r="A57" s="93"/>
      <c r="B57" s="69"/>
      <c r="C57" s="69"/>
      <c r="H57" s="39">
        <f t="shared" si="42"/>
        <v>0</v>
      </c>
      <c r="I57" s="39">
        <f t="shared" si="4"/>
        <v>0</v>
      </c>
      <c r="J57" s="39">
        <f t="shared" si="41"/>
        <v>0</v>
      </c>
      <c r="N57" s="39" t="str">
        <f t="shared" si="6"/>
        <v/>
      </c>
      <c r="O57" s="39" t="str">
        <f t="shared" si="7"/>
        <v/>
      </c>
      <c r="P57" s="39" t="str">
        <f t="shared" si="8"/>
        <v/>
      </c>
      <c r="Q57" s="39" t="str">
        <f t="shared" si="9"/>
        <v/>
      </c>
      <c r="R57" s="39" t="str">
        <f t="shared" si="10"/>
        <v/>
      </c>
      <c r="S57" s="39" t="str">
        <f t="shared" si="11"/>
        <v/>
      </c>
      <c r="T57" s="39" t="str">
        <f t="shared" si="12"/>
        <v/>
      </c>
      <c r="U57" s="39" t="str">
        <f t="shared" si="13"/>
        <v/>
      </c>
      <c r="V57" s="39" t="str">
        <f t="shared" si="14"/>
        <v/>
      </c>
      <c r="W57" s="39" t="str">
        <f t="shared" si="15"/>
        <v/>
      </c>
      <c r="X57" s="39" t="str">
        <f t="shared" si="16"/>
        <v/>
      </c>
      <c r="Y57" s="39" t="str">
        <f t="shared" si="17"/>
        <v/>
      </c>
      <c r="Z57" s="39" t="str">
        <f t="shared" si="18"/>
        <v/>
      </c>
      <c r="AA57" s="39" t="str">
        <f t="shared" si="19"/>
        <v/>
      </c>
      <c r="AB57" s="39" t="str">
        <f t="shared" si="20"/>
        <v/>
      </c>
      <c r="AC57" s="39" t="str">
        <f t="shared" si="21"/>
        <v/>
      </c>
      <c r="AD57" s="39" t="str">
        <f t="shared" si="22"/>
        <v/>
      </c>
      <c r="AE57" s="39" t="str">
        <f t="shared" si="23"/>
        <v/>
      </c>
      <c r="AF57" s="39" t="str">
        <f t="shared" si="24"/>
        <v/>
      </c>
      <c r="AG57" s="39" t="str">
        <f t="shared" si="25"/>
        <v/>
      </c>
      <c r="AH57" s="39" t="str">
        <f t="shared" si="26"/>
        <v/>
      </c>
      <c r="AI57" s="39" t="str">
        <f t="shared" si="27"/>
        <v/>
      </c>
      <c r="AJ57" s="39" t="str">
        <f t="shared" si="28"/>
        <v/>
      </c>
      <c r="AK57" s="39" t="str">
        <f t="shared" si="29"/>
        <v/>
      </c>
      <c r="AL57" s="39" t="str">
        <f t="shared" si="30"/>
        <v/>
      </c>
      <c r="AM57" s="39" t="str">
        <f t="shared" si="31"/>
        <v/>
      </c>
      <c r="AN57" s="39" t="str">
        <f t="shared" si="32"/>
        <v/>
      </c>
      <c r="AO57" s="39" t="str">
        <f t="shared" si="33"/>
        <v/>
      </c>
      <c r="AP57" s="39" t="str">
        <f t="shared" si="34"/>
        <v/>
      </c>
      <c r="AQ57" s="39" t="str">
        <f t="shared" si="35"/>
        <v/>
      </c>
      <c r="AR57" s="39" t="str">
        <f t="shared" si="36"/>
        <v/>
      </c>
      <c r="AS57" s="39" t="str">
        <f t="shared" si="37"/>
        <v/>
      </c>
      <c r="AT57" s="39" t="str">
        <f t="shared" si="38"/>
        <v/>
      </c>
      <c r="AU57" s="39" t="str">
        <f t="shared" si="39"/>
        <v/>
      </c>
    </row>
    <row r="58" spans="1:47" x14ac:dyDescent="0.25">
      <c r="A58" s="93"/>
      <c r="B58" s="69"/>
      <c r="C58" s="69"/>
      <c r="H58" s="39">
        <f t="shared" si="42"/>
        <v>0</v>
      </c>
      <c r="I58" s="39">
        <f t="shared" si="4"/>
        <v>0</v>
      </c>
      <c r="J58" s="39">
        <f t="shared" si="41"/>
        <v>0</v>
      </c>
      <c r="N58" s="39" t="str">
        <f t="shared" si="6"/>
        <v/>
      </c>
      <c r="O58" s="39" t="str">
        <f t="shared" si="7"/>
        <v/>
      </c>
      <c r="P58" s="39" t="str">
        <f t="shared" si="8"/>
        <v/>
      </c>
      <c r="Q58" s="39" t="str">
        <f t="shared" si="9"/>
        <v/>
      </c>
      <c r="R58" s="39" t="str">
        <f t="shared" si="10"/>
        <v/>
      </c>
      <c r="S58" s="39" t="str">
        <f t="shared" si="11"/>
        <v/>
      </c>
      <c r="T58" s="39" t="str">
        <f t="shared" si="12"/>
        <v/>
      </c>
      <c r="U58" s="39" t="str">
        <f t="shared" si="13"/>
        <v/>
      </c>
      <c r="V58" s="39" t="str">
        <f t="shared" si="14"/>
        <v/>
      </c>
      <c r="W58" s="39" t="str">
        <f t="shared" si="15"/>
        <v/>
      </c>
      <c r="X58" s="39" t="str">
        <f t="shared" si="16"/>
        <v/>
      </c>
      <c r="Y58" s="39" t="str">
        <f t="shared" si="17"/>
        <v/>
      </c>
      <c r="Z58" s="39" t="str">
        <f t="shared" si="18"/>
        <v/>
      </c>
      <c r="AA58" s="39" t="str">
        <f t="shared" si="19"/>
        <v/>
      </c>
      <c r="AB58" s="39" t="str">
        <f t="shared" si="20"/>
        <v/>
      </c>
      <c r="AC58" s="39" t="str">
        <f t="shared" si="21"/>
        <v/>
      </c>
      <c r="AD58" s="39" t="str">
        <f t="shared" si="22"/>
        <v/>
      </c>
      <c r="AE58" s="39" t="str">
        <f t="shared" si="23"/>
        <v/>
      </c>
      <c r="AF58" s="39" t="str">
        <f t="shared" si="24"/>
        <v/>
      </c>
      <c r="AG58" s="39" t="str">
        <f t="shared" si="25"/>
        <v/>
      </c>
      <c r="AH58" s="39" t="str">
        <f t="shared" si="26"/>
        <v/>
      </c>
      <c r="AI58" s="39" t="str">
        <f t="shared" si="27"/>
        <v/>
      </c>
      <c r="AJ58" s="39" t="str">
        <f t="shared" si="28"/>
        <v/>
      </c>
      <c r="AK58" s="39" t="str">
        <f t="shared" si="29"/>
        <v/>
      </c>
      <c r="AL58" s="39" t="str">
        <f t="shared" si="30"/>
        <v/>
      </c>
      <c r="AM58" s="39" t="str">
        <f t="shared" si="31"/>
        <v/>
      </c>
      <c r="AN58" s="39" t="str">
        <f t="shared" si="32"/>
        <v/>
      </c>
      <c r="AO58" s="39" t="str">
        <f t="shared" si="33"/>
        <v/>
      </c>
      <c r="AP58" s="39" t="str">
        <f t="shared" si="34"/>
        <v/>
      </c>
      <c r="AQ58" s="39" t="str">
        <f t="shared" si="35"/>
        <v/>
      </c>
      <c r="AR58" s="39" t="str">
        <f t="shared" si="36"/>
        <v/>
      </c>
      <c r="AS58" s="39" t="str">
        <f t="shared" si="37"/>
        <v/>
      </c>
      <c r="AT58" s="39" t="str">
        <f t="shared" si="38"/>
        <v/>
      </c>
      <c r="AU58" s="39" t="str">
        <f t="shared" si="39"/>
        <v/>
      </c>
    </row>
    <row r="59" spans="1:47" x14ac:dyDescent="0.25">
      <c r="A59" s="91" t="s">
        <v>182</v>
      </c>
      <c r="B59" s="69"/>
      <c r="C59" s="69"/>
      <c r="H59" s="39">
        <f t="shared" si="42"/>
        <v>0</v>
      </c>
      <c r="I59" s="39">
        <f t="shared" si="4"/>
        <v>0</v>
      </c>
      <c r="J59" s="39">
        <f t="shared" si="41"/>
        <v>0</v>
      </c>
      <c r="N59" s="39" t="str">
        <f t="shared" si="6"/>
        <v/>
      </c>
      <c r="O59" s="39" t="str">
        <f t="shared" si="7"/>
        <v/>
      </c>
      <c r="P59" s="39" t="str">
        <f t="shared" si="8"/>
        <v/>
      </c>
      <c r="Q59" s="39" t="str">
        <f t="shared" si="9"/>
        <v/>
      </c>
      <c r="R59" s="39" t="str">
        <f t="shared" si="10"/>
        <v/>
      </c>
      <c r="S59" s="39" t="str">
        <f t="shared" si="11"/>
        <v/>
      </c>
      <c r="T59" s="39" t="str">
        <f t="shared" si="12"/>
        <v/>
      </c>
      <c r="U59" s="39" t="str">
        <f t="shared" si="13"/>
        <v/>
      </c>
      <c r="V59" s="39" t="str">
        <f t="shared" si="14"/>
        <v/>
      </c>
      <c r="W59" s="39" t="str">
        <f t="shared" si="15"/>
        <v/>
      </c>
      <c r="X59" s="39" t="str">
        <f t="shared" si="16"/>
        <v/>
      </c>
      <c r="Y59" s="39" t="str">
        <f t="shared" si="17"/>
        <v/>
      </c>
      <c r="Z59" s="39" t="str">
        <f t="shared" si="18"/>
        <v/>
      </c>
      <c r="AA59" s="39" t="str">
        <f t="shared" si="19"/>
        <v/>
      </c>
      <c r="AB59" s="39" t="str">
        <f t="shared" si="20"/>
        <v/>
      </c>
      <c r="AC59" s="39" t="str">
        <f t="shared" si="21"/>
        <v/>
      </c>
      <c r="AD59" s="39" t="str">
        <f t="shared" si="22"/>
        <v/>
      </c>
      <c r="AE59" s="39" t="str">
        <f t="shared" si="23"/>
        <v/>
      </c>
      <c r="AF59" s="39" t="str">
        <f t="shared" si="24"/>
        <v/>
      </c>
      <c r="AG59" s="39" t="str">
        <f t="shared" si="25"/>
        <v/>
      </c>
      <c r="AH59" s="39" t="str">
        <f t="shared" si="26"/>
        <v/>
      </c>
      <c r="AI59" s="39" t="str">
        <f t="shared" si="27"/>
        <v/>
      </c>
      <c r="AJ59" s="39" t="str">
        <f t="shared" si="28"/>
        <v/>
      </c>
      <c r="AK59" s="39" t="str">
        <f t="shared" si="29"/>
        <v/>
      </c>
      <c r="AL59" s="39" t="str">
        <f t="shared" si="30"/>
        <v/>
      </c>
      <c r="AM59" s="39" t="str">
        <f t="shared" si="31"/>
        <v/>
      </c>
      <c r="AN59" s="39" t="str">
        <f t="shared" si="32"/>
        <v/>
      </c>
      <c r="AO59" s="39" t="str">
        <f t="shared" si="33"/>
        <v/>
      </c>
      <c r="AP59" s="39" t="str">
        <f t="shared" si="34"/>
        <v/>
      </c>
      <c r="AQ59" s="39" t="str">
        <f t="shared" si="35"/>
        <v/>
      </c>
      <c r="AR59" s="39" t="str">
        <f t="shared" si="36"/>
        <v/>
      </c>
      <c r="AS59" s="39" t="str">
        <f t="shared" si="37"/>
        <v/>
      </c>
      <c r="AT59" s="39" t="str">
        <f t="shared" si="38"/>
        <v/>
      </c>
      <c r="AU59" s="39" t="str">
        <f t="shared" si="39"/>
        <v/>
      </c>
    </row>
    <row r="60" spans="1:47" x14ac:dyDescent="0.25">
      <c r="A60" s="89" t="s">
        <v>134</v>
      </c>
      <c r="B60" s="69"/>
      <c r="C60" s="69"/>
      <c r="H60" s="39">
        <f t="shared" si="42"/>
        <v>0</v>
      </c>
      <c r="I60" s="39">
        <f t="shared" si="4"/>
        <v>0</v>
      </c>
      <c r="J60" s="39">
        <f t="shared" si="41"/>
        <v>0</v>
      </c>
      <c r="N60" s="39" t="str">
        <f t="shared" si="6"/>
        <v/>
      </c>
      <c r="O60" s="39" t="str">
        <f t="shared" si="7"/>
        <v/>
      </c>
      <c r="P60" s="39" t="str">
        <f t="shared" si="8"/>
        <v/>
      </c>
      <c r="Q60" s="39" t="str">
        <f t="shared" si="9"/>
        <v/>
      </c>
      <c r="R60" s="39" t="str">
        <f t="shared" si="10"/>
        <v/>
      </c>
      <c r="S60" s="39" t="str">
        <f t="shared" si="11"/>
        <v/>
      </c>
      <c r="T60" s="39" t="str">
        <f t="shared" si="12"/>
        <v/>
      </c>
      <c r="U60" s="39" t="str">
        <f t="shared" si="13"/>
        <v/>
      </c>
      <c r="V60" s="39" t="str">
        <f t="shared" si="14"/>
        <v/>
      </c>
      <c r="W60" s="39" t="str">
        <f t="shared" si="15"/>
        <v/>
      </c>
      <c r="X60" s="39" t="str">
        <f t="shared" si="16"/>
        <v/>
      </c>
      <c r="Y60" s="39" t="str">
        <f t="shared" si="17"/>
        <v/>
      </c>
      <c r="Z60" s="39" t="str">
        <f t="shared" si="18"/>
        <v/>
      </c>
      <c r="AA60" s="39" t="str">
        <f t="shared" si="19"/>
        <v/>
      </c>
      <c r="AB60" s="39" t="str">
        <f t="shared" si="20"/>
        <v/>
      </c>
      <c r="AC60" s="39" t="str">
        <f t="shared" si="21"/>
        <v/>
      </c>
      <c r="AD60" s="39" t="str">
        <f t="shared" si="22"/>
        <v/>
      </c>
      <c r="AE60" s="39" t="str">
        <f t="shared" si="23"/>
        <v/>
      </c>
      <c r="AF60" s="39" t="str">
        <f t="shared" si="24"/>
        <v/>
      </c>
      <c r="AG60" s="39" t="str">
        <f t="shared" si="25"/>
        <v/>
      </c>
      <c r="AH60" s="39" t="str">
        <f t="shared" si="26"/>
        <v/>
      </c>
      <c r="AI60" s="39" t="str">
        <f t="shared" si="27"/>
        <v/>
      </c>
      <c r="AJ60" s="39" t="str">
        <f t="shared" si="28"/>
        <v/>
      </c>
      <c r="AK60" s="39" t="str">
        <f t="shared" si="29"/>
        <v/>
      </c>
      <c r="AL60" s="39" t="str">
        <f t="shared" si="30"/>
        <v/>
      </c>
      <c r="AM60" s="39" t="str">
        <f t="shared" si="31"/>
        <v/>
      </c>
      <c r="AN60" s="39" t="str">
        <f t="shared" si="32"/>
        <v/>
      </c>
      <c r="AO60" s="39" t="str">
        <f t="shared" si="33"/>
        <v/>
      </c>
      <c r="AP60" s="39" t="str">
        <f t="shared" si="34"/>
        <v/>
      </c>
      <c r="AQ60" s="39" t="str">
        <f t="shared" si="35"/>
        <v/>
      </c>
      <c r="AR60" s="39" t="str">
        <f t="shared" si="36"/>
        <v/>
      </c>
      <c r="AS60" s="39" t="str">
        <f t="shared" si="37"/>
        <v/>
      </c>
      <c r="AT60" s="39" t="str">
        <f t="shared" si="38"/>
        <v/>
      </c>
      <c r="AU60" s="39" t="str">
        <f t="shared" si="39"/>
        <v/>
      </c>
    </row>
    <row r="61" spans="1:47" x14ac:dyDescent="0.25">
      <c r="A61" s="91" t="s">
        <v>135</v>
      </c>
      <c r="B61" s="69"/>
      <c r="C61" s="69"/>
      <c r="H61" s="39">
        <f t="shared" si="42"/>
        <v>0</v>
      </c>
      <c r="I61" s="39">
        <f t="shared" si="4"/>
        <v>0</v>
      </c>
      <c r="J61" s="39">
        <f t="shared" si="41"/>
        <v>0</v>
      </c>
      <c r="N61" s="39" t="str">
        <f t="shared" si="6"/>
        <v/>
      </c>
      <c r="O61" s="39" t="str">
        <f t="shared" si="7"/>
        <v/>
      </c>
      <c r="P61" s="39" t="str">
        <f t="shared" si="8"/>
        <v/>
      </c>
      <c r="Q61" s="39" t="str">
        <f t="shared" si="9"/>
        <v/>
      </c>
      <c r="R61" s="39" t="str">
        <f t="shared" si="10"/>
        <v/>
      </c>
      <c r="S61" s="39" t="str">
        <f t="shared" si="11"/>
        <v/>
      </c>
      <c r="T61" s="39" t="str">
        <f t="shared" si="12"/>
        <v/>
      </c>
      <c r="U61" s="39" t="str">
        <f t="shared" si="13"/>
        <v/>
      </c>
      <c r="V61" s="39" t="str">
        <f t="shared" si="14"/>
        <v/>
      </c>
      <c r="W61" s="39" t="str">
        <f t="shared" si="15"/>
        <v/>
      </c>
      <c r="X61" s="39" t="str">
        <f t="shared" si="16"/>
        <v/>
      </c>
      <c r="Y61" s="39" t="str">
        <f t="shared" si="17"/>
        <v/>
      </c>
      <c r="Z61" s="39" t="str">
        <f t="shared" si="18"/>
        <v/>
      </c>
      <c r="AA61" s="39" t="str">
        <f t="shared" si="19"/>
        <v/>
      </c>
      <c r="AB61" s="39" t="str">
        <f t="shared" si="20"/>
        <v/>
      </c>
      <c r="AC61" s="39" t="str">
        <f t="shared" si="21"/>
        <v/>
      </c>
      <c r="AD61" s="39" t="str">
        <f t="shared" si="22"/>
        <v/>
      </c>
      <c r="AE61" s="39" t="str">
        <f t="shared" si="23"/>
        <v/>
      </c>
      <c r="AF61" s="39" t="str">
        <f t="shared" si="24"/>
        <v/>
      </c>
      <c r="AG61" s="39" t="str">
        <f t="shared" si="25"/>
        <v/>
      </c>
      <c r="AH61" s="39" t="str">
        <f t="shared" si="26"/>
        <v/>
      </c>
      <c r="AI61" s="39" t="str">
        <f t="shared" si="27"/>
        <v/>
      </c>
      <c r="AJ61" s="39" t="str">
        <f t="shared" si="28"/>
        <v/>
      </c>
      <c r="AK61" s="39" t="str">
        <f t="shared" si="29"/>
        <v/>
      </c>
      <c r="AL61" s="39" t="str">
        <f t="shared" si="30"/>
        <v/>
      </c>
      <c r="AM61" s="39" t="str">
        <f t="shared" si="31"/>
        <v/>
      </c>
      <c r="AN61" s="39" t="str">
        <f t="shared" si="32"/>
        <v/>
      </c>
      <c r="AO61" s="39" t="str">
        <f t="shared" si="33"/>
        <v/>
      </c>
      <c r="AP61" s="39" t="str">
        <f t="shared" si="34"/>
        <v/>
      </c>
      <c r="AQ61" s="39" t="str">
        <f t="shared" si="35"/>
        <v/>
      </c>
      <c r="AR61" s="39" t="str">
        <f t="shared" si="36"/>
        <v/>
      </c>
      <c r="AS61" s="39" t="str">
        <f t="shared" si="37"/>
        <v/>
      </c>
      <c r="AT61" s="39" t="str">
        <f t="shared" si="38"/>
        <v/>
      </c>
      <c r="AU61" s="39" t="str">
        <f t="shared" si="39"/>
        <v/>
      </c>
    </row>
    <row r="62" spans="1:47" x14ac:dyDescent="0.25">
      <c r="A62" s="92"/>
      <c r="B62" s="69"/>
      <c r="C62" s="69"/>
      <c r="H62" s="39">
        <f t="shared" ref="H62:H92" si="43">SUM(D62:G62)</f>
        <v>0</v>
      </c>
      <c r="I62" s="39">
        <f t="shared" ref="I62:I92" si="44">IF(vatstatusq1="Y",IF(OR(K62="Sales income",K62="Vat expense",K62="Capital (vat)"),ROUND(H62*_vrq1/(1+_vrq1),2),0),IF(AND(vatstatusq1="F",K62="Sales income"),ROUND(H62*frvrq1,2),IF(AND(vatstatusq1="F",K62="Capital (vat)",H62&lt;=-2000),ROUND(H62*stdvrq1/(1+stdvrq1),2),0)))</f>
        <v>0</v>
      </c>
      <c r="J62" s="39">
        <f t="shared" ref="J62:J92" si="45">IF(K62="",0,H62-I62)</f>
        <v>0</v>
      </c>
      <c r="N62" s="39" t="str">
        <f t="shared" si="6"/>
        <v/>
      </c>
      <c r="O62" s="39" t="str">
        <f t="shared" si="7"/>
        <v/>
      </c>
      <c r="P62" s="39" t="str">
        <f t="shared" si="8"/>
        <v/>
      </c>
      <c r="Q62" s="39" t="str">
        <f t="shared" si="9"/>
        <v/>
      </c>
      <c r="R62" s="39" t="str">
        <f t="shared" si="10"/>
        <v/>
      </c>
      <c r="S62" s="39" t="str">
        <f t="shared" si="11"/>
        <v/>
      </c>
      <c r="T62" s="39" t="str">
        <f t="shared" si="12"/>
        <v/>
      </c>
      <c r="U62" s="39" t="str">
        <f t="shared" si="13"/>
        <v/>
      </c>
      <c r="V62" s="39" t="str">
        <f t="shared" si="14"/>
        <v/>
      </c>
      <c r="W62" s="39" t="str">
        <f t="shared" si="15"/>
        <v/>
      </c>
      <c r="X62" s="39" t="str">
        <f t="shared" si="16"/>
        <v/>
      </c>
      <c r="Y62" s="39" t="str">
        <f t="shared" si="17"/>
        <v/>
      </c>
      <c r="Z62" s="39" t="str">
        <f t="shared" si="18"/>
        <v/>
      </c>
      <c r="AA62" s="39" t="str">
        <f t="shared" si="19"/>
        <v/>
      </c>
      <c r="AB62" s="39" t="str">
        <f t="shared" si="20"/>
        <v/>
      </c>
      <c r="AC62" s="39" t="str">
        <f t="shared" si="21"/>
        <v/>
      </c>
      <c r="AD62" s="39" t="str">
        <f t="shared" si="22"/>
        <v/>
      </c>
      <c r="AE62" s="39" t="str">
        <f t="shared" si="23"/>
        <v/>
      </c>
      <c r="AF62" s="39" t="str">
        <f t="shared" si="24"/>
        <v/>
      </c>
      <c r="AG62" s="39" t="str">
        <f t="shared" si="25"/>
        <v/>
      </c>
      <c r="AH62" s="39" t="str">
        <f t="shared" si="26"/>
        <v/>
      </c>
      <c r="AI62" s="39" t="str">
        <f t="shared" si="27"/>
        <v/>
      </c>
      <c r="AJ62" s="39" t="str">
        <f t="shared" si="28"/>
        <v/>
      </c>
      <c r="AK62" s="39" t="str">
        <f t="shared" si="29"/>
        <v/>
      </c>
      <c r="AL62" s="39" t="str">
        <f t="shared" si="30"/>
        <v/>
      </c>
      <c r="AM62" s="39" t="str">
        <f t="shared" si="31"/>
        <v/>
      </c>
      <c r="AN62" s="39" t="str">
        <f t="shared" si="32"/>
        <v/>
      </c>
      <c r="AO62" s="39" t="str">
        <f t="shared" si="33"/>
        <v/>
      </c>
      <c r="AP62" s="39" t="str">
        <f t="shared" si="34"/>
        <v/>
      </c>
      <c r="AQ62" s="39" t="str">
        <f t="shared" si="35"/>
        <v/>
      </c>
      <c r="AR62" s="39" t="str">
        <f t="shared" si="36"/>
        <v/>
      </c>
      <c r="AS62" s="39" t="str">
        <f t="shared" si="37"/>
        <v/>
      </c>
      <c r="AT62" s="39" t="str">
        <f t="shared" si="38"/>
        <v/>
      </c>
      <c r="AU62" s="39" t="str">
        <f t="shared" si="39"/>
        <v/>
      </c>
    </row>
    <row r="63" spans="1:47" x14ac:dyDescent="0.25">
      <c r="A63" s="92"/>
      <c r="B63" s="69"/>
      <c r="C63" s="69"/>
      <c r="H63" s="39">
        <f t="shared" si="43"/>
        <v>0</v>
      </c>
      <c r="I63" s="39">
        <f t="shared" si="44"/>
        <v>0</v>
      </c>
      <c r="J63" s="39">
        <f t="shared" si="45"/>
        <v>0</v>
      </c>
      <c r="N63" s="39" t="str">
        <f t="shared" si="6"/>
        <v/>
      </c>
      <c r="O63" s="39" t="str">
        <f t="shared" si="7"/>
        <v/>
      </c>
      <c r="P63" s="39" t="str">
        <f t="shared" si="8"/>
        <v/>
      </c>
      <c r="Q63" s="39" t="str">
        <f t="shared" si="9"/>
        <v/>
      </c>
      <c r="R63" s="39" t="str">
        <f t="shared" si="10"/>
        <v/>
      </c>
      <c r="S63" s="39" t="str">
        <f t="shared" si="11"/>
        <v/>
      </c>
      <c r="T63" s="39" t="str">
        <f t="shared" si="12"/>
        <v/>
      </c>
      <c r="U63" s="39" t="str">
        <f t="shared" si="13"/>
        <v/>
      </c>
      <c r="V63" s="39" t="str">
        <f t="shared" si="14"/>
        <v/>
      </c>
      <c r="W63" s="39" t="str">
        <f t="shared" si="15"/>
        <v/>
      </c>
      <c r="X63" s="39" t="str">
        <f t="shared" si="16"/>
        <v/>
      </c>
      <c r="Y63" s="39" t="str">
        <f t="shared" si="17"/>
        <v/>
      </c>
      <c r="Z63" s="39" t="str">
        <f t="shared" si="18"/>
        <v/>
      </c>
      <c r="AA63" s="39" t="str">
        <f t="shared" si="19"/>
        <v/>
      </c>
      <c r="AB63" s="39" t="str">
        <f t="shared" si="20"/>
        <v/>
      </c>
      <c r="AC63" s="39" t="str">
        <f t="shared" si="21"/>
        <v/>
      </c>
      <c r="AD63" s="39" t="str">
        <f t="shared" si="22"/>
        <v/>
      </c>
      <c r="AE63" s="39" t="str">
        <f t="shared" si="23"/>
        <v/>
      </c>
      <c r="AF63" s="39" t="str">
        <f t="shared" si="24"/>
        <v/>
      </c>
      <c r="AG63" s="39" t="str">
        <f t="shared" si="25"/>
        <v/>
      </c>
      <c r="AH63" s="39" t="str">
        <f t="shared" si="26"/>
        <v/>
      </c>
      <c r="AI63" s="39" t="str">
        <f t="shared" si="27"/>
        <v/>
      </c>
      <c r="AJ63" s="39" t="str">
        <f t="shared" si="28"/>
        <v/>
      </c>
      <c r="AK63" s="39" t="str">
        <f t="shared" si="29"/>
        <v/>
      </c>
      <c r="AL63" s="39" t="str">
        <f t="shared" si="30"/>
        <v/>
      </c>
      <c r="AM63" s="39" t="str">
        <f t="shared" si="31"/>
        <v/>
      </c>
      <c r="AN63" s="39" t="str">
        <f t="shared" si="32"/>
        <v/>
      </c>
      <c r="AO63" s="39" t="str">
        <f t="shared" si="33"/>
        <v/>
      </c>
      <c r="AP63" s="39" t="str">
        <f t="shared" si="34"/>
        <v/>
      </c>
      <c r="AQ63" s="39" t="str">
        <f t="shared" si="35"/>
        <v/>
      </c>
      <c r="AR63" s="39" t="str">
        <f t="shared" si="36"/>
        <v/>
      </c>
      <c r="AS63" s="39" t="str">
        <f t="shared" si="37"/>
        <v/>
      </c>
      <c r="AT63" s="39" t="str">
        <f t="shared" si="38"/>
        <v/>
      </c>
      <c r="AU63" s="39" t="str">
        <f t="shared" si="39"/>
        <v/>
      </c>
    </row>
    <row r="64" spans="1:47" x14ac:dyDescent="0.25">
      <c r="A64" s="92"/>
      <c r="B64" s="69"/>
      <c r="C64" s="69"/>
      <c r="H64" s="39">
        <f t="shared" si="43"/>
        <v>0</v>
      </c>
      <c r="I64" s="39">
        <f t="shared" si="44"/>
        <v>0</v>
      </c>
      <c r="J64" s="39">
        <f t="shared" si="45"/>
        <v>0</v>
      </c>
      <c r="N64" s="39" t="str">
        <f t="shared" si="6"/>
        <v/>
      </c>
      <c r="O64" s="39" t="str">
        <f t="shared" si="7"/>
        <v/>
      </c>
      <c r="P64" s="39" t="str">
        <f t="shared" si="8"/>
        <v/>
      </c>
      <c r="Q64" s="39" t="str">
        <f t="shared" si="9"/>
        <v/>
      </c>
      <c r="R64" s="39" t="str">
        <f t="shared" si="10"/>
        <v/>
      </c>
      <c r="S64" s="39" t="str">
        <f t="shared" si="11"/>
        <v/>
      </c>
      <c r="T64" s="39" t="str">
        <f t="shared" si="12"/>
        <v/>
      </c>
      <c r="U64" s="39" t="str">
        <f t="shared" si="13"/>
        <v/>
      </c>
      <c r="V64" s="39" t="str">
        <f t="shared" si="14"/>
        <v/>
      </c>
      <c r="W64" s="39" t="str">
        <f t="shared" si="15"/>
        <v/>
      </c>
      <c r="X64" s="39" t="str">
        <f t="shared" si="16"/>
        <v/>
      </c>
      <c r="Y64" s="39" t="str">
        <f t="shared" si="17"/>
        <v/>
      </c>
      <c r="Z64" s="39" t="str">
        <f t="shared" si="18"/>
        <v/>
      </c>
      <c r="AA64" s="39" t="str">
        <f t="shared" si="19"/>
        <v/>
      </c>
      <c r="AB64" s="39" t="str">
        <f t="shared" si="20"/>
        <v/>
      </c>
      <c r="AC64" s="39" t="str">
        <f t="shared" si="21"/>
        <v/>
      </c>
      <c r="AD64" s="39" t="str">
        <f t="shared" si="22"/>
        <v/>
      </c>
      <c r="AE64" s="39" t="str">
        <f t="shared" si="23"/>
        <v/>
      </c>
      <c r="AF64" s="39" t="str">
        <f t="shared" si="24"/>
        <v/>
      </c>
      <c r="AG64" s="39" t="str">
        <f t="shared" si="25"/>
        <v/>
      </c>
      <c r="AH64" s="39" t="str">
        <f t="shared" si="26"/>
        <v/>
      </c>
      <c r="AI64" s="39" t="str">
        <f t="shared" si="27"/>
        <v/>
      </c>
      <c r="AJ64" s="39" t="str">
        <f t="shared" si="28"/>
        <v/>
      </c>
      <c r="AK64" s="39" t="str">
        <f t="shared" si="29"/>
        <v/>
      </c>
      <c r="AL64" s="39" t="str">
        <f t="shared" si="30"/>
        <v/>
      </c>
      <c r="AM64" s="39" t="str">
        <f t="shared" si="31"/>
        <v/>
      </c>
      <c r="AN64" s="39" t="str">
        <f t="shared" si="32"/>
        <v/>
      </c>
      <c r="AO64" s="39" t="str">
        <f t="shared" si="33"/>
        <v/>
      </c>
      <c r="AP64" s="39" t="str">
        <f t="shared" si="34"/>
        <v/>
      </c>
      <c r="AQ64" s="39" t="str">
        <f t="shared" si="35"/>
        <v/>
      </c>
      <c r="AR64" s="39" t="str">
        <f t="shared" si="36"/>
        <v/>
      </c>
      <c r="AS64" s="39" t="str">
        <f t="shared" si="37"/>
        <v/>
      </c>
      <c r="AT64" s="39" t="str">
        <f t="shared" si="38"/>
        <v/>
      </c>
      <c r="AU64" s="39" t="str">
        <f t="shared" si="39"/>
        <v/>
      </c>
    </row>
    <row r="65" spans="1:47" x14ac:dyDescent="0.25">
      <c r="A65" s="92"/>
      <c r="B65" s="69"/>
      <c r="C65" s="69"/>
      <c r="H65" s="39">
        <f t="shared" si="43"/>
        <v>0</v>
      </c>
      <c r="I65" s="39">
        <f t="shared" si="44"/>
        <v>0</v>
      </c>
      <c r="J65" s="39">
        <f t="shared" si="45"/>
        <v>0</v>
      </c>
      <c r="N65" s="39" t="str">
        <f t="shared" si="6"/>
        <v/>
      </c>
      <c r="O65" s="39" t="str">
        <f t="shared" si="7"/>
        <v/>
      </c>
      <c r="P65" s="39" t="str">
        <f t="shared" si="8"/>
        <v/>
      </c>
      <c r="Q65" s="39" t="str">
        <f t="shared" si="9"/>
        <v/>
      </c>
      <c r="R65" s="39" t="str">
        <f t="shared" si="10"/>
        <v/>
      </c>
      <c r="S65" s="39" t="str">
        <f t="shared" si="11"/>
        <v/>
      </c>
      <c r="T65" s="39" t="str">
        <f t="shared" si="12"/>
        <v/>
      </c>
      <c r="U65" s="39" t="str">
        <f t="shared" si="13"/>
        <v/>
      </c>
      <c r="V65" s="39" t="str">
        <f t="shared" si="14"/>
        <v/>
      </c>
      <c r="W65" s="39" t="str">
        <f t="shared" si="15"/>
        <v/>
      </c>
      <c r="X65" s="39" t="str">
        <f t="shared" si="16"/>
        <v/>
      </c>
      <c r="Y65" s="39" t="str">
        <f t="shared" si="17"/>
        <v/>
      </c>
      <c r="Z65" s="39" t="str">
        <f t="shared" si="18"/>
        <v/>
      </c>
      <c r="AA65" s="39" t="str">
        <f t="shared" si="19"/>
        <v/>
      </c>
      <c r="AB65" s="39" t="str">
        <f t="shared" si="20"/>
        <v/>
      </c>
      <c r="AC65" s="39" t="str">
        <f t="shared" si="21"/>
        <v/>
      </c>
      <c r="AD65" s="39" t="str">
        <f t="shared" si="22"/>
        <v/>
      </c>
      <c r="AE65" s="39" t="str">
        <f t="shared" si="23"/>
        <v/>
      </c>
      <c r="AF65" s="39" t="str">
        <f t="shared" si="24"/>
        <v/>
      </c>
      <c r="AG65" s="39" t="str">
        <f t="shared" si="25"/>
        <v/>
      </c>
      <c r="AH65" s="39" t="str">
        <f t="shared" si="26"/>
        <v/>
      </c>
      <c r="AI65" s="39" t="str">
        <f t="shared" si="27"/>
        <v/>
      </c>
      <c r="AJ65" s="39" t="str">
        <f t="shared" si="28"/>
        <v/>
      </c>
      <c r="AK65" s="39" t="str">
        <f t="shared" si="29"/>
        <v/>
      </c>
      <c r="AL65" s="39" t="str">
        <f t="shared" si="30"/>
        <v/>
      </c>
      <c r="AM65" s="39" t="str">
        <f t="shared" si="31"/>
        <v/>
      </c>
      <c r="AN65" s="39" t="str">
        <f t="shared" si="32"/>
        <v/>
      </c>
      <c r="AO65" s="39" t="str">
        <f t="shared" si="33"/>
        <v/>
      </c>
      <c r="AP65" s="39" t="str">
        <f t="shared" si="34"/>
        <v/>
      </c>
      <c r="AQ65" s="39" t="str">
        <f t="shared" si="35"/>
        <v/>
      </c>
      <c r="AR65" s="39" t="str">
        <f t="shared" si="36"/>
        <v/>
      </c>
      <c r="AS65" s="39" t="str">
        <f t="shared" si="37"/>
        <v/>
      </c>
      <c r="AT65" s="39" t="str">
        <f t="shared" si="38"/>
        <v/>
      </c>
      <c r="AU65" s="39" t="str">
        <f t="shared" si="39"/>
        <v/>
      </c>
    </row>
    <row r="66" spans="1:47" x14ac:dyDescent="0.25">
      <c r="A66" s="92"/>
      <c r="B66" s="69"/>
      <c r="C66" s="69"/>
      <c r="H66" s="39">
        <f t="shared" si="43"/>
        <v>0</v>
      </c>
      <c r="I66" s="39">
        <f t="shared" si="44"/>
        <v>0</v>
      </c>
      <c r="J66" s="39">
        <f t="shared" si="45"/>
        <v>0</v>
      </c>
      <c r="N66" s="39" t="str">
        <f t="shared" si="6"/>
        <v/>
      </c>
      <c r="O66" s="39" t="str">
        <f t="shared" si="7"/>
        <v/>
      </c>
      <c r="P66" s="39" t="str">
        <f t="shared" si="8"/>
        <v/>
      </c>
      <c r="Q66" s="39" t="str">
        <f t="shared" si="9"/>
        <v/>
      </c>
      <c r="R66" s="39" t="str">
        <f t="shared" si="10"/>
        <v/>
      </c>
      <c r="S66" s="39" t="str">
        <f t="shared" si="11"/>
        <v/>
      </c>
      <c r="T66" s="39" t="str">
        <f t="shared" si="12"/>
        <v/>
      </c>
      <c r="U66" s="39" t="str">
        <f t="shared" si="13"/>
        <v/>
      </c>
      <c r="V66" s="39" t="str">
        <f t="shared" si="14"/>
        <v/>
      </c>
      <c r="W66" s="39" t="str">
        <f t="shared" si="15"/>
        <v/>
      </c>
      <c r="X66" s="39" t="str">
        <f t="shared" si="16"/>
        <v/>
      </c>
      <c r="Y66" s="39" t="str">
        <f t="shared" si="17"/>
        <v/>
      </c>
      <c r="Z66" s="39" t="str">
        <f t="shared" si="18"/>
        <v/>
      </c>
      <c r="AA66" s="39" t="str">
        <f t="shared" si="19"/>
        <v/>
      </c>
      <c r="AB66" s="39" t="str">
        <f t="shared" si="20"/>
        <v/>
      </c>
      <c r="AC66" s="39" t="str">
        <f t="shared" si="21"/>
        <v/>
      </c>
      <c r="AD66" s="39" t="str">
        <f t="shared" si="22"/>
        <v/>
      </c>
      <c r="AE66" s="39" t="str">
        <f t="shared" si="23"/>
        <v/>
      </c>
      <c r="AF66" s="39" t="str">
        <f t="shared" si="24"/>
        <v/>
      </c>
      <c r="AG66" s="39" t="str">
        <f t="shared" si="25"/>
        <v/>
      </c>
      <c r="AH66" s="39" t="str">
        <f t="shared" si="26"/>
        <v/>
      </c>
      <c r="AI66" s="39" t="str">
        <f t="shared" si="27"/>
        <v/>
      </c>
      <c r="AJ66" s="39" t="str">
        <f t="shared" si="28"/>
        <v/>
      </c>
      <c r="AK66" s="39" t="str">
        <f t="shared" si="29"/>
        <v/>
      </c>
      <c r="AL66" s="39" t="str">
        <f t="shared" si="30"/>
        <v/>
      </c>
      <c r="AM66" s="39" t="str">
        <f t="shared" si="31"/>
        <v/>
      </c>
      <c r="AN66" s="39" t="str">
        <f t="shared" si="32"/>
        <v/>
      </c>
      <c r="AO66" s="39" t="str">
        <f t="shared" si="33"/>
        <v/>
      </c>
      <c r="AP66" s="39" t="str">
        <f t="shared" si="34"/>
        <v/>
      </c>
      <c r="AQ66" s="39" t="str">
        <f t="shared" si="35"/>
        <v/>
      </c>
      <c r="AR66" s="39" t="str">
        <f t="shared" si="36"/>
        <v/>
      </c>
      <c r="AS66" s="39" t="str">
        <f t="shared" si="37"/>
        <v/>
      </c>
      <c r="AT66" s="39" t="str">
        <f t="shared" si="38"/>
        <v/>
      </c>
      <c r="AU66" s="39" t="str">
        <f t="shared" si="39"/>
        <v/>
      </c>
    </row>
    <row r="67" spans="1:47" x14ac:dyDescent="0.25">
      <c r="A67" s="92"/>
      <c r="B67" s="69"/>
      <c r="C67" s="69"/>
      <c r="H67" s="39">
        <f t="shared" si="43"/>
        <v>0</v>
      </c>
      <c r="I67" s="39">
        <f t="shared" si="44"/>
        <v>0</v>
      </c>
      <c r="J67" s="39">
        <f t="shared" si="45"/>
        <v>0</v>
      </c>
      <c r="N67" s="39" t="str">
        <f t="shared" si="6"/>
        <v/>
      </c>
      <c r="O67" s="39" t="str">
        <f t="shared" si="7"/>
        <v/>
      </c>
      <c r="P67" s="39" t="str">
        <f t="shared" si="8"/>
        <v/>
      </c>
      <c r="Q67" s="39" t="str">
        <f t="shared" si="9"/>
        <v/>
      </c>
      <c r="R67" s="39" t="str">
        <f t="shared" si="10"/>
        <v/>
      </c>
      <c r="S67" s="39" t="str">
        <f t="shared" si="11"/>
        <v/>
      </c>
      <c r="T67" s="39" t="str">
        <f t="shared" si="12"/>
        <v/>
      </c>
      <c r="U67" s="39" t="str">
        <f t="shared" si="13"/>
        <v/>
      </c>
      <c r="V67" s="39" t="str">
        <f t="shared" si="14"/>
        <v/>
      </c>
      <c r="W67" s="39" t="str">
        <f t="shared" si="15"/>
        <v/>
      </c>
      <c r="X67" s="39" t="str">
        <f t="shared" si="16"/>
        <v/>
      </c>
      <c r="Y67" s="39" t="str">
        <f t="shared" si="17"/>
        <v/>
      </c>
      <c r="Z67" s="39" t="str">
        <f t="shared" si="18"/>
        <v/>
      </c>
      <c r="AA67" s="39" t="str">
        <f t="shared" si="19"/>
        <v/>
      </c>
      <c r="AB67" s="39" t="str">
        <f t="shared" si="20"/>
        <v/>
      </c>
      <c r="AC67" s="39" t="str">
        <f t="shared" si="21"/>
        <v/>
      </c>
      <c r="AD67" s="39" t="str">
        <f t="shared" si="22"/>
        <v/>
      </c>
      <c r="AE67" s="39" t="str">
        <f t="shared" si="23"/>
        <v/>
      </c>
      <c r="AF67" s="39" t="str">
        <f t="shared" si="24"/>
        <v/>
      </c>
      <c r="AG67" s="39" t="str">
        <f t="shared" si="25"/>
        <v/>
      </c>
      <c r="AH67" s="39" t="str">
        <f t="shared" si="26"/>
        <v/>
      </c>
      <c r="AI67" s="39" t="str">
        <f t="shared" si="27"/>
        <v/>
      </c>
      <c r="AJ67" s="39" t="str">
        <f t="shared" si="28"/>
        <v/>
      </c>
      <c r="AK67" s="39" t="str">
        <f t="shared" si="29"/>
        <v/>
      </c>
      <c r="AL67" s="39" t="str">
        <f t="shared" si="30"/>
        <v/>
      </c>
      <c r="AM67" s="39" t="str">
        <f t="shared" si="31"/>
        <v/>
      </c>
      <c r="AN67" s="39" t="str">
        <f t="shared" si="32"/>
        <v/>
      </c>
      <c r="AO67" s="39" t="str">
        <f t="shared" si="33"/>
        <v/>
      </c>
      <c r="AP67" s="39" t="str">
        <f t="shared" si="34"/>
        <v/>
      </c>
      <c r="AQ67" s="39" t="str">
        <f t="shared" si="35"/>
        <v/>
      </c>
      <c r="AR67" s="39" t="str">
        <f t="shared" si="36"/>
        <v/>
      </c>
      <c r="AS67" s="39" t="str">
        <f t="shared" si="37"/>
        <v/>
      </c>
      <c r="AT67" s="39" t="str">
        <f t="shared" si="38"/>
        <v/>
      </c>
      <c r="AU67" s="39" t="str">
        <f t="shared" si="39"/>
        <v/>
      </c>
    </row>
    <row r="68" spans="1:47" x14ac:dyDescent="0.25">
      <c r="A68" s="92"/>
      <c r="B68" s="69"/>
      <c r="C68" s="69"/>
      <c r="H68" s="39">
        <f t="shared" si="43"/>
        <v>0</v>
      </c>
      <c r="I68" s="39">
        <f t="shared" si="44"/>
        <v>0</v>
      </c>
      <c r="J68" s="39">
        <f t="shared" si="45"/>
        <v>0</v>
      </c>
      <c r="N68" s="39" t="str">
        <f t="shared" si="6"/>
        <v/>
      </c>
      <c r="O68" s="39" t="str">
        <f t="shared" si="7"/>
        <v/>
      </c>
      <c r="P68" s="39" t="str">
        <f t="shared" si="8"/>
        <v/>
      </c>
      <c r="Q68" s="39" t="str">
        <f t="shared" si="9"/>
        <v/>
      </c>
      <c r="R68" s="39" t="str">
        <f t="shared" si="10"/>
        <v/>
      </c>
      <c r="S68" s="39" t="str">
        <f t="shared" si="11"/>
        <v/>
      </c>
      <c r="T68" s="39" t="str">
        <f t="shared" si="12"/>
        <v/>
      </c>
      <c r="U68" s="39" t="str">
        <f t="shared" si="13"/>
        <v/>
      </c>
      <c r="V68" s="39" t="str">
        <f t="shared" si="14"/>
        <v/>
      </c>
      <c r="W68" s="39" t="str">
        <f t="shared" si="15"/>
        <v/>
      </c>
      <c r="X68" s="39" t="str">
        <f t="shared" si="16"/>
        <v/>
      </c>
      <c r="Y68" s="39" t="str">
        <f t="shared" si="17"/>
        <v/>
      </c>
      <c r="Z68" s="39" t="str">
        <f t="shared" si="18"/>
        <v/>
      </c>
      <c r="AA68" s="39" t="str">
        <f t="shared" si="19"/>
        <v/>
      </c>
      <c r="AB68" s="39" t="str">
        <f t="shared" si="20"/>
        <v/>
      </c>
      <c r="AC68" s="39" t="str">
        <f t="shared" si="21"/>
        <v/>
      </c>
      <c r="AD68" s="39" t="str">
        <f t="shared" si="22"/>
        <v/>
      </c>
      <c r="AE68" s="39" t="str">
        <f t="shared" si="23"/>
        <v/>
      </c>
      <c r="AF68" s="39" t="str">
        <f t="shared" si="24"/>
        <v/>
      </c>
      <c r="AG68" s="39" t="str">
        <f t="shared" si="25"/>
        <v/>
      </c>
      <c r="AH68" s="39" t="str">
        <f t="shared" si="26"/>
        <v/>
      </c>
      <c r="AI68" s="39" t="str">
        <f t="shared" si="27"/>
        <v/>
      </c>
      <c r="AJ68" s="39" t="str">
        <f t="shared" si="28"/>
        <v/>
      </c>
      <c r="AK68" s="39" t="str">
        <f t="shared" si="29"/>
        <v/>
      </c>
      <c r="AL68" s="39" t="str">
        <f t="shared" si="30"/>
        <v/>
      </c>
      <c r="AM68" s="39" t="str">
        <f t="shared" si="31"/>
        <v/>
      </c>
      <c r="AN68" s="39" t="str">
        <f t="shared" si="32"/>
        <v/>
      </c>
      <c r="AO68" s="39" t="str">
        <f t="shared" si="33"/>
        <v/>
      </c>
      <c r="AP68" s="39" t="str">
        <f t="shared" si="34"/>
        <v/>
      </c>
      <c r="AQ68" s="39" t="str">
        <f t="shared" si="35"/>
        <v/>
      </c>
      <c r="AR68" s="39" t="str">
        <f t="shared" si="36"/>
        <v/>
      </c>
      <c r="AS68" s="39" t="str">
        <f t="shared" si="37"/>
        <v/>
      </c>
      <c r="AT68" s="39" t="str">
        <f t="shared" si="38"/>
        <v/>
      </c>
      <c r="AU68" s="39" t="str">
        <f t="shared" si="39"/>
        <v/>
      </c>
    </row>
    <row r="69" spans="1:47" x14ac:dyDescent="0.25">
      <c r="A69" s="92"/>
      <c r="B69" s="69"/>
      <c r="C69" s="69"/>
      <c r="H69" s="39">
        <f t="shared" si="43"/>
        <v>0</v>
      </c>
      <c r="I69" s="39">
        <f t="shared" si="44"/>
        <v>0</v>
      </c>
      <c r="J69" s="39">
        <f t="shared" si="45"/>
        <v>0</v>
      </c>
      <c r="N69" s="39" t="str">
        <f t="shared" si="6"/>
        <v/>
      </c>
      <c r="O69" s="39" t="str">
        <f t="shared" si="7"/>
        <v/>
      </c>
      <c r="P69" s="39" t="str">
        <f t="shared" si="8"/>
        <v/>
      </c>
      <c r="Q69" s="39" t="str">
        <f t="shared" si="9"/>
        <v/>
      </c>
      <c r="R69" s="39" t="str">
        <f t="shared" si="10"/>
        <v/>
      </c>
      <c r="S69" s="39" t="str">
        <f t="shared" si="11"/>
        <v/>
      </c>
      <c r="T69" s="39" t="str">
        <f t="shared" si="12"/>
        <v/>
      </c>
      <c r="U69" s="39" t="str">
        <f t="shared" si="13"/>
        <v/>
      </c>
      <c r="V69" s="39" t="str">
        <f t="shared" si="14"/>
        <v/>
      </c>
      <c r="W69" s="39" t="str">
        <f t="shared" si="15"/>
        <v/>
      </c>
      <c r="X69" s="39" t="str">
        <f t="shared" si="16"/>
        <v/>
      </c>
      <c r="Y69" s="39" t="str">
        <f t="shared" si="17"/>
        <v/>
      </c>
      <c r="Z69" s="39" t="str">
        <f t="shared" si="18"/>
        <v/>
      </c>
      <c r="AA69" s="39" t="str">
        <f t="shared" si="19"/>
        <v/>
      </c>
      <c r="AB69" s="39" t="str">
        <f t="shared" si="20"/>
        <v/>
      </c>
      <c r="AC69" s="39" t="str">
        <f t="shared" si="21"/>
        <v/>
      </c>
      <c r="AD69" s="39" t="str">
        <f t="shared" si="22"/>
        <v/>
      </c>
      <c r="AE69" s="39" t="str">
        <f t="shared" si="23"/>
        <v/>
      </c>
      <c r="AF69" s="39" t="str">
        <f t="shared" si="24"/>
        <v/>
      </c>
      <c r="AG69" s="39" t="str">
        <f t="shared" si="25"/>
        <v/>
      </c>
      <c r="AH69" s="39" t="str">
        <f t="shared" si="26"/>
        <v/>
      </c>
      <c r="AI69" s="39" t="str">
        <f t="shared" si="27"/>
        <v/>
      </c>
      <c r="AJ69" s="39" t="str">
        <f t="shared" si="28"/>
        <v/>
      </c>
      <c r="AK69" s="39" t="str">
        <f t="shared" si="29"/>
        <v/>
      </c>
      <c r="AL69" s="39" t="str">
        <f t="shared" si="30"/>
        <v/>
      </c>
      <c r="AM69" s="39" t="str">
        <f t="shared" si="31"/>
        <v/>
      </c>
      <c r="AN69" s="39" t="str">
        <f t="shared" si="32"/>
        <v/>
      </c>
      <c r="AO69" s="39" t="str">
        <f t="shared" si="33"/>
        <v/>
      </c>
      <c r="AP69" s="39" t="str">
        <f t="shared" si="34"/>
        <v/>
      </c>
      <c r="AQ69" s="39" t="str">
        <f t="shared" si="35"/>
        <v/>
      </c>
      <c r="AR69" s="39" t="str">
        <f t="shared" si="36"/>
        <v/>
      </c>
      <c r="AS69" s="39" t="str">
        <f t="shared" si="37"/>
        <v/>
      </c>
      <c r="AT69" s="39" t="str">
        <f t="shared" si="38"/>
        <v/>
      </c>
      <c r="AU69" s="39" t="str">
        <f t="shared" si="39"/>
        <v/>
      </c>
    </row>
    <row r="70" spans="1:47" x14ac:dyDescent="0.25">
      <c r="A70" s="92"/>
      <c r="B70" s="69"/>
      <c r="C70" s="69"/>
      <c r="H70" s="39">
        <f t="shared" si="43"/>
        <v>0</v>
      </c>
      <c r="I70" s="39">
        <f t="shared" si="44"/>
        <v>0</v>
      </c>
      <c r="J70" s="39">
        <f t="shared" si="45"/>
        <v>0</v>
      </c>
      <c r="N70" s="39" t="str">
        <f t="shared" si="6"/>
        <v/>
      </c>
      <c r="O70" s="39" t="str">
        <f t="shared" si="7"/>
        <v/>
      </c>
      <c r="P70" s="39" t="str">
        <f t="shared" si="8"/>
        <v/>
      </c>
      <c r="Q70" s="39" t="str">
        <f t="shared" si="9"/>
        <v/>
      </c>
      <c r="R70" s="39" t="str">
        <f t="shared" si="10"/>
        <v/>
      </c>
      <c r="S70" s="39" t="str">
        <f t="shared" si="11"/>
        <v/>
      </c>
      <c r="T70" s="39" t="str">
        <f t="shared" si="12"/>
        <v/>
      </c>
      <c r="U70" s="39" t="str">
        <f t="shared" si="13"/>
        <v/>
      </c>
      <c r="V70" s="39" t="str">
        <f t="shared" si="14"/>
        <v/>
      </c>
      <c r="W70" s="39" t="str">
        <f t="shared" si="15"/>
        <v/>
      </c>
      <c r="X70" s="39" t="str">
        <f t="shared" si="16"/>
        <v/>
      </c>
      <c r="Y70" s="39" t="str">
        <f t="shared" si="17"/>
        <v/>
      </c>
      <c r="Z70" s="39" t="str">
        <f t="shared" si="18"/>
        <v/>
      </c>
      <c r="AA70" s="39" t="str">
        <f t="shared" si="19"/>
        <v/>
      </c>
      <c r="AB70" s="39" t="str">
        <f t="shared" si="20"/>
        <v/>
      </c>
      <c r="AC70" s="39" t="str">
        <f t="shared" si="21"/>
        <v/>
      </c>
      <c r="AD70" s="39" t="str">
        <f t="shared" si="22"/>
        <v/>
      </c>
      <c r="AE70" s="39" t="str">
        <f t="shared" si="23"/>
        <v/>
      </c>
      <c r="AF70" s="39" t="str">
        <f t="shared" si="24"/>
        <v/>
      </c>
      <c r="AG70" s="39" t="str">
        <f t="shared" si="25"/>
        <v/>
      </c>
      <c r="AH70" s="39" t="str">
        <f t="shared" si="26"/>
        <v/>
      </c>
      <c r="AI70" s="39" t="str">
        <f t="shared" si="27"/>
        <v/>
      </c>
      <c r="AJ70" s="39" t="str">
        <f t="shared" si="28"/>
        <v/>
      </c>
      <c r="AK70" s="39" t="str">
        <f t="shared" si="29"/>
        <v/>
      </c>
      <c r="AL70" s="39" t="str">
        <f t="shared" si="30"/>
        <v/>
      </c>
      <c r="AM70" s="39" t="str">
        <f t="shared" si="31"/>
        <v/>
      </c>
      <c r="AN70" s="39" t="str">
        <f t="shared" si="32"/>
        <v/>
      </c>
      <c r="AO70" s="39" t="str">
        <f t="shared" si="33"/>
        <v/>
      </c>
      <c r="AP70" s="39" t="str">
        <f t="shared" si="34"/>
        <v/>
      </c>
      <c r="AQ70" s="39" t="str">
        <f t="shared" si="35"/>
        <v/>
      </c>
      <c r="AR70" s="39" t="str">
        <f t="shared" si="36"/>
        <v/>
      </c>
      <c r="AS70" s="39" t="str">
        <f t="shared" si="37"/>
        <v/>
      </c>
      <c r="AT70" s="39" t="str">
        <f t="shared" si="38"/>
        <v/>
      </c>
      <c r="AU70" s="39" t="str">
        <f t="shared" si="39"/>
        <v/>
      </c>
    </row>
    <row r="71" spans="1:47" x14ac:dyDescent="0.25">
      <c r="A71" s="92"/>
      <c r="B71" s="69"/>
      <c r="C71" s="69"/>
      <c r="H71" s="39">
        <f t="shared" si="43"/>
        <v>0</v>
      </c>
      <c r="I71" s="39">
        <f t="shared" si="44"/>
        <v>0</v>
      </c>
      <c r="J71" s="39">
        <f t="shared" si="45"/>
        <v>0</v>
      </c>
      <c r="N71" s="39" t="str">
        <f t="shared" si="6"/>
        <v/>
      </c>
      <c r="O71" s="39" t="str">
        <f t="shared" si="7"/>
        <v/>
      </c>
      <c r="P71" s="39" t="str">
        <f t="shared" si="8"/>
        <v/>
      </c>
      <c r="Q71" s="39" t="str">
        <f t="shared" si="9"/>
        <v/>
      </c>
      <c r="R71" s="39" t="str">
        <f t="shared" si="10"/>
        <v/>
      </c>
      <c r="S71" s="39" t="str">
        <f t="shared" si="11"/>
        <v/>
      </c>
      <c r="T71" s="39" t="str">
        <f t="shared" si="12"/>
        <v/>
      </c>
      <c r="U71" s="39" t="str">
        <f t="shared" si="13"/>
        <v/>
      </c>
      <c r="V71" s="39" t="str">
        <f t="shared" si="14"/>
        <v/>
      </c>
      <c r="W71" s="39" t="str">
        <f t="shared" si="15"/>
        <v/>
      </c>
      <c r="X71" s="39" t="str">
        <f t="shared" si="16"/>
        <v/>
      </c>
      <c r="Y71" s="39" t="str">
        <f t="shared" si="17"/>
        <v/>
      </c>
      <c r="Z71" s="39" t="str">
        <f t="shared" si="18"/>
        <v/>
      </c>
      <c r="AA71" s="39" t="str">
        <f t="shared" si="19"/>
        <v/>
      </c>
      <c r="AB71" s="39" t="str">
        <f t="shared" si="20"/>
        <v/>
      </c>
      <c r="AC71" s="39" t="str">
        <f t="shared" si="21"/>
        <v/>
      </c>
      <c r="AD71" s="39" t="str">
        <f t="shared" si="22"/>
        <v/>
      </c>
      <c r="AE71" s="39" t="str">
        <f t="shared" si="23"/>
        <v/>
      </c>
      <c r="AF71" s="39" t="str">
        <f t="shared" si="24"/>
        <v/>
      </c>
      <c r="AG71" s="39" t="str">
        <f t="shared" si="25"/>
        <v/>
      </c>
      <c r="AH71" s="39" t="str">
        <f t="shared" si="26"/>
        <v/>
      </c>
      <c r="AI71" s="39" t="str">
        <f t="shared" si="27"/>
        <v/>
      </c>
      <c r="AJ71" s="39" t="str">
        <f t="shared" si="28"/>
        <v/>
      </c>
      <c r="AK71" s="39" t="str">
        <f t="shared" si="29"/>
        <v/>
      </c>
      <c r="AL71" s="39" t="str">
        <f t="shared" si="30"/>
        <v/>
      </c>
      <c r="AM71" s="39" t="str">
        <f t="shared" si="31"/>
        <v/>
      </c>
      <c r="AN71" s="39" t="str">
        <f t="shared" si="32"/>
        <v/>
      </c>
      <c r="AO71" s="39" t="str">
        <f t="shared" si="33"/>
        <v/>
      </c>
      <c r="AP71" s="39" t="str">
        <f t="shared" si="34"/>
        <v/>
      </c>
      <c r="AQ71" s="39" t="str">
        <f t="shared" si="35"/>
        <v/>
      </c>
      <c r="AR71" s="39" t="str">
        <f t="shared" si="36"/>
        <v/>
      </c>
      <c r="AS71" s="39" t="str">
        <f t="shared" si="37"/>
        <v/>
      </c>
      <c r="AT71" s="39" t="str">
        <f t="shared" si="38"/>
        <v/>
      </c>
      <c r="AU71" s="39" t="str">
        <f t="shared" si="39"/>
        <v/>
      </c>
    </row>
    <row r="72" spans="1:47" x14ac:dyDescent="0.25">
      <c r="A72" s="92"/>
      <c r="B72" s="69"/>
      <c r="C72" s="69"/>
      <c r="H72" s="39">
        <f t="shared" si="43"/>
        <v>0</v>
      </c>
      <c r="I72" s="39">
        <f t="shared" si="44"/>
        <v>0</v>
      </c>
      <c r="J72" s="39">
        <f t="shared" si="45"/>
        <v>0</v>
      </c>
      <c r="N72" s="39" t="str">
        <f t="shared" si="6"/>
        <v/>
      </c>
      <c r="O72" s="39" t="str">
        <f t="shared" si="7"/>
        <v/>
      </c>
      <c r="P72" s="39" t="str">
        <f t="shared" si="8"/>
        <v/>
      </c>
      <c r="Q72" s="39" t="str">
        <f t="shared" si="9"/>
        <v/>
      </c>
      <c r="R72" s="39" t="str">
        <f t="shared" si="10"/>
        <v/>
      </c>
      <c r="S72" s="39" t="str">
        <f t="shared" si="11"/>
        <v/>
      </c>
      <c r="T72" s="39" t="str">
        <f t="shared" si="12"/>
        <v/>
      </c>
      <c r="U72" s="39" t="str">
        <f t="shared" si="13"/>
        <v/>
      </c>
      <c r="V72" s="39" t="str">
        <f t="shared" si="14"/>
        <v/>
      </c>
      <c r="W72" s="39" t="str">
        <f t="shared" si="15"/>
        <v/>
      </c>
      <c r="X72" s="39" t="str">
        <f t="shared" si="16"/>
        <v/>
      </c>
      <c r="Y72" s="39" t="str">
        <f t="shared" si="17"/>
        <v/>
      </c>
      <c r="Z72" s="39" t="str">
        <f t="shared" si="18"/>
        <v/>
      </c>
      <c r="AA72" s="39" t="str">
        <f t="shared" si="19"/>
        <v/>
      </c>
      <c r="AB72" s="39" t="str">
        <f t="shared" si="20"/>
        <v/>
      </c>
      <c r="AC72" s="39" t="str">
        <f t="shared" si="21"/>
        <v/>
      </c>
      <c r="AD72" s="39" t="str">
        <f t="shared" si="22"/>
        <v/>
      </c>
      <c r="AE72" s="39" t="str">
        <f t="shared" si="23"/>
        <v/>
      </c>
      <c r="AF72" s="39" t="str">
        <f t="shared" si="24"/>
        <v/>
      </c>
      <c r="AG72" s="39" t="str">
        <f t="shared" si="25"/>
        <v/>
      </c>
      <c r="AH72" s="39" t="str">
        <f t="shared" si="26"/>
        <v/>
      </c>
      <c r="AI72" s="39" t="str">
        <f t="shared" si="27"/>
        <v/>
      </c>
      <c r="AJ72" s="39" t="str">
        <f t="shared" si="28"/>
        <v/>
      </c>
      <c r="AK72" s="39" t="str">
        <f t="shared" si="29"/>
        <v/>
      </c>
      <c r="AL72" s="39" t="str">
        <f t="shared" si="30"/>
        <v/>
      </c>
      <c r="AM72" s="39" t="str">
        <f t="shared" si="31"/>
        <v/>
      </c>
      <c r="AN72" s="39" t="str">
        <f t="shared" si="32"/>
        <v/>
      </c>
      <c r="AO72" s="39" t="str">
        <f t="shared" si="33"/>
        <v/>
      </c>
      <c r="AP72" s="39" t="str">
        <f t="shared" si="34"/>
        <v/>
      </c>
      <c r="AQ72" s="39" t="str">
        <f t="shared" si="35"/>
        <v/>
      </c>
      <c r="AR72" s="39" t="str">
        <f t="shared" si="36"/>
        <v/>
      </c>
      <c r="AS72" s="39" t="str">
        <f t="shared" si="37"/>
        <v/>
      </c>
      <c r="AT72" s="39" t="str">
        <f t="shared" si="38"/>
        <v/>
      </c>
      <c r="AU72" s="39" t="str">
        <f t="shared" si="39"/>
        <v/>
      </c>
    </row>
    <row r="73" spans="1:47" x14ac:dyDescent="0.25">
      <c r="A73" s="92"/>
      <c r="B73" s="69"/>
      <c r="C73" s="69"/>
      <c r="H73" s="39">
        <f t="shared" si="43"/>
        <v>0</v>
      </c>
      <c r="I73" s="39">
        <f t="shared" si="44"/>
        <v>0</v>
      </c>
      <c r="J73" s="39">
        <f t="shared" si="45"/>
        <v>0</v>
      </c>
      <c r="N73" s="39" t="str">
        <f t="shared" si="6"/>
        <v/>
      </c>
      <c r="O73" s="39" t="str">
        <f t="shared" si="7"/>
        <v/>
      </c>
      <c r="P73" s="39" t="str">
        <f t="shared" si="8"/>
        <v/>
      </c>
      <c r="Q73" s="39" t="str">
        <f t="shared" si="9"/>
        <v/>
      </c>
      <c r="R73" s="39" t="str">
        <f t="shared" si="10"/>
        <v/>
      </c>
      <c r="S73" s="39" t="str">
        <f t="shared" si="11"/>
        <v/>
      </c>
      <c r="T73" s="39" t="str">
        <f t="shared" si="12"/>
        <v/>
      </c>
      <c r="U73" s="39" t="str">
        <f t="shared" si="13"/>
        <v/>
      </c>
      <c r="V73" s="39" t="str">
        <f t="shared" si="14"/>
        <v/>
      </c>
      <c r="W73" s="39" t="str">
        <f t="shared" si="15"/>
        <v/>
      </c>
      <c r="X73" s="39" t="str">
        <f t="shared" si="16"/>
        <v/>
      </c>
      <c r="Y73" s="39" t="str">
        <f t="shared" si="17"/>
        <v/>
      </c>
      <c r="Z73" s="39" t="str">
        <f t="shared" si="18"/>
        <v/>
      </c>
      <c r="AA73" s="39" t="str">
        <f t="shared" si="19"/>
        <v/>
      </c>
      <c r="AB73" s="39" t="str">
        <f t="shared" si="20"/>
        <v/>
      </c>
      <c r="AC73" s="39" t="str">
        <f t="shared" si="21"/>
        <v/>
      </c>
      <c r="AD73" s="39" t="str">
        <f t="shared" si="22"/>
        <v/>
      </c>
      <c r="AE73" s="39" t="str">
        <f t="shared" si="23"/>
        <v/>
      </c>
      <c r="AF73" s="39" t="str">
        <f t="shared" si="24"/>
        <v/>
      </c>
      <c r="AG73" s="39" t="str">
        <f t="shared" si="25"/>
        <v/>
      </c>
      <c r="AH73" s="39" t="str">
        <f t="shared" si="26"/>
        <v/>
      </c>
      <c r="AI73" s="39" t="str">
        <f t="shared" si="27"/>
        <v/>
      </c>
      <c r="AJ73" s="39" t="str">
        <f t="shared" si="28"/>
        <v/>
      </c>
      <c r="AK73" s="39" t="str">
        <f t="shared" si="29"/>
        <v/>
      </c>
      <c r="AL73" s="39" t="str">
        <f t="shared" si="30"/>
        <v/>
      </c>
      <c r="AM73" s="39" t="str">
        <f t="shared" si="31"/>
        <v/>
      </c>
      <c r="AN73" s="39" t="str">
        <f t="shared" si="32"/>
        <v/>
      </c>
      <c r="AO73" s="39" t="str">
        <f t="shared" si="33"/>
        <v/>
      </c>
      <c r="AP73" s="39" t="str">
        <f t="shared" si="34"/>
        <v/>
      </c>
      <c r="AQ73" s="39" t="str">
        <f t="shared" si="35"/>
        <v/>
      </c>
      <c r="AR73" s="39" t="str">
        <f t="shared" si="36"/>
        <v/>
      </c>
      <c r="AS73" s="39" t="str">
        <f t="shared" si="37"/>
        <v/>
      </c>
      <c r="AT73" s="39" t="str">
        <f t="shared" si="38"/>
        <v/>
      </c>
      <c r="AU73" s="39" t="str">
        <f t="shared" si="39"/>
        <v/>
      </c>
    </row>
    <row r="74" spans="1:47" x14ac:dyDescent="0.25">
      <c r="A74" s="92"/>
      <c r="B74" s="69"/>
      <c r="C74" s="69"/>
      <c r="H74" s="39">
        <f t="shared" si="43"/>
        <v>0</v>
      </c>
      <c r="I74" s="39">
        <f t="shared" si="44"/>
        <v>0</v>
      </c>
      <c r="J74" s="39">
        <f t="shared" si="45"/>
        <v>0</v>
      </c>
      <c r="N74" s="39" t="str">
        <f t="shared" si="6"/>
        <v/>
      </c>
      <c r="O74" s="39" t="str">
        <f t="shared" si="7"/>
        <v/>
      </c>
      <c r="P74" s="39" t="str">
        <f t="shared" si="8"/>
        <v/>
      </c>
      <c r="Q74" s="39" t="str">
        <f t="shared" si="9"/>
        <v/>
      </c>
      <c r="R74" s="39" t="str">
        <f t="shared" si="10"/>
        <v/>
      </c>
      <c r="S74" s="39" t="str">
        <f t="shared" si="11"/>
        <v/>
      </c>
      <c r="T74" s="39" t="str">
        <f t="shared" si="12"/>
        <v/>
      </c>
      <c r="U74" s="39" t="str">
        <f t="shared" si="13"/>
        <v/>
      </c>
      <c r="V74" s="39" t="str">
        <f t="shared" si="14"/>
        <v/>
      </c>
      <c r="W74" s="39" t="str">
        <f t="shared" si="15"/>
        <v/>
      </c>
      <c r="X74" s="39" t="str">
        <f t="shared" si="16"/>
        <v/>
      </c>
      <c r="Y74" s="39" t="str">
        <f t="shared" si="17"/>
        <v/>
      </c>
      <c r="Z74" s="39" t="str">
        <f t="shared" si="18"/>
        <v/>
      </c>
      <c r="AA74" s="39" t="str">
        <f t="shared" si="19"/>
        <v/>
      </c>
      <c r="AB74" s="39" t="str">
        <f t="shared" si="20"/>
        <v/>
      </c>
      <c r="AC74" s="39" t="str">
        <f t="shared" si="21"/>
        <v/>
      </c>
      <c r="AD74" s="39" t="str">
        <f t="shared" si="22"/>
        <v/>
      </c>
      <c r="AE74" s="39" t="str">
        <f t="shared" si="23"/>
        <v/>
      </c>
      <c r="AF74" s="39" t="str">
        <f t="shared" si="24"/>
        <v/>
      </c>
      <c r="AG74" s="39" t="str">
        <f t="shared" si="25"/>
        <v/>
      </c>
      <c r="AH74" s="39" t="str">
        <f t="shared" si="26"/>
        <v/>
      </c>
      <c r="AI74" s="39" t="str">
        <f t="shared" si="27"/>
        <v/>
      </c>
      <c r="AJ74" s="39" t="str">
        <f t="shared" si="28"/>
        <v/>
      </c>
      <c r="AK74" s="39" t="str">
        <f t="shared" si="29"/>
        <v/>
      </c>
      <c r="AL74" s="39" t="str">
        <f t="shared" si="30"/>
        <v/>
      </c>
      <c r="AM74" s="39" t="str">
        <f t="shared" si="31"/>
        <v/>
      </c>
      <c r="AN74" s="39" t="str">
        <f t="shared" si="32"/>
        <v/>
      </c>
      <c r="AO74" s="39" t="str">
        <f t="shared" si="33"/>
        <v/>
      </c>
      <c r="AP74" s="39" t="str">
        <f t="shared" si="34"/>
        <v/>
      </c>
      <c r="AQ74" s="39" t="str">
        <f t="shared" si="35"/>
        <v/>
      </c>
      <c r="AR74" s="39" t="str">
        <f t="shared" si="36"/>
        <v/>
      </c>
      <c r="AS74" s="39" t="str">
        <f t="shared" si="37"/>
        <v/>
      </c>
      <c r="AT74" s="39" t="str">
        <f t="shared" si="38"/>
        <v/>
      </c>
      <c r="AU74" s="39" t="str">
        <f t="shared" si="39"/>
        <v/>
      </c>
    </row>
    <row r="75" spans="1:47" x14ac:dyDescent="0.25">
      <c r="A75" s="92"/>
      <c r="B75" s="69"/>
      <c r="C75" s="69"/>
      <c r="H75" s="39">
        <f t="shared" si="43"/>
        <v>0</v>
      </c>
      <c r="I75" s="39">
        <f t="shared" si="44"/>
        <v>0</v>
      </c>
      <c r="J75" s="39">
        <f t="shared" si="45"/>
        <v>0</v>
      </c>
      <c r="N75" s="39" t="str">
        <f t="shared" si="6"/>
        <v/>
      </c>
      <c r="O75" s="39" t="str">
        <f t="shared" si="7"/>
        <v/>
      </c>
      <c r="P75" s="39" t="str">
        <f t="shared" si="8"/>
        <v/>
      </c>
      <c r="Q75" s="39" t="str">
        <f t="shared" si="9"/>
        <v/>
      </c>
      <c r="R75" s="39" t="str">
        <f t="shared" si="10"/>
        <v/>
      </c>
      <c r="S75" s="39" t="str">
        <f t="shared" si="11"/>
        <v/>
      </c>
      <c r="T75" s="39" t="str">
        <f t="shared" si="12"/>
        <v/>
      </c>
      <c r="U75" s="39" t="str">
        <f t="shared" si="13"/>
        <v/>
      </c>
      <c r="V75" s="39" t="str">
        <f t="shared" si="14"/>
        <v/>
      </c>
      <c r="W75" s="39" t="str">
        <f t="shared" si="15"/>
        <v/>
      </c>
      <c r="X75" s="39" t="str">
        <f t="shared" si="16"/>
        <v/>
      </c>
      <c r="Y75" s="39" t="str">
        <f t="shared" si="17"/>
        <v/>
      </c>
      <c r="Z75" s="39" t="str">
        <f t="shared" si="18"/>
        <v/>
      </c>
      <c r="AA75" s="39" t="str">
        <f t="shared" si="19"/>
        <v/>
      </c>
      <c r="AB75" s="39" t="str">
        <f t="shared" si="20"/>
        <v/>
      </c>
      <c r="AC75" s="39" t="str">
        <f t="shared" si="21"/>
        <v/>
      </c>
      <c r="AD75" s="39" t="str">
        <f t="shared" si="22"/>
        <v/>
      </c>
      <c r="AE75" s="39" t="str">
        <f t="shared" si="23"/>
        <v/>
      </c>
      <c r="AF75" s="39" t="str">
        <f t="shared" si="24"/>
        <v/>
      </c>
      <c r="AG75" s="39" t="str">
        <f t="shared" si="25"/>
        <v/>
      </c>
      <c r="AH75" s="39" t="str">
        <f t="shared" si="26"/>
        <v/>
      </c>
      <c r="AI75" s="39" t="str">
        <f t="shared" si="27"/>
        <v/>
      </c>
      <c r="AJ75" s="39" t="str">
        <f t="shared" si="28"/>
        <v/>
      </c>
      <c r="AK75" s="39" t="str">
        <f t="shared" si="29"/>
        <v/>
      </c>
      <c r="AL75" s="39" t="str">
        <f t="shared" si="30"/>
        <v/>
      </c>
      <c r="AM75" s="39" t="str">
        <f t="shared" si="31"/>
        <v/>
      </c>
      <c r="AN75" s="39" t="str">
        <f t="shared" si="32"/>
        <v/>
      </c>
      <c r="AO75" s="39" t="str">
        <f t="shared" si="33"/>
        <v/>
      </c>
      <c r="AP75" s="39" t="str">
        <f t="shared" si="34"/>
        <v/>
      </c>
      <c r="AQ75" s="39" t="str">
        <f t="shared" si="35"/>
        <v/>
      </c>
      <c r="AR75" s="39" t="str">
        <f t="shared" si="36"/>
        <v/>
      </c>
      <c r="AS75" s="39" t="str">
        <f t="shared" si="37"/>
        <v/>
      </c>
      <c r="AT75" s="39" t="str">
        <f t="shared" si="38"/>
        <v/>
      </c>
      <c r="AU75" s="39" t="str">
        <f t="shared" si="39"/>
        <v/>
      </c>
    </row>
    <row r="76" spans="1:47" x14ac:dyDescent="0.25">
      <c r="A76" s="92"/>
      <c r="B76" s="69"/>
      <c r="C76" s="69"/>
      <c r="H76" s="39">
        <f t="shared" si="43"/>
        <v>0</v>
      </c>
      <c r="I76" s="39">
        <f t="shared" si="44"/>
        <v>0</v>
      </c>
      <c r="J76" s="39">
        <f t="shared" si="45"/>
        <v>0</v>
      </c>
      <c r="N76" s="39" t="str">
        <f t="shared" si="6"/>
        <v/>
      </c>
      <c r="O76" s="39" t="str">
        <f t="shared" si="7"/>
        <v/>
      </c>
      <c r="P76" s="39" t="str">
        <f t="shared" si="8"/>
        <v/>
      </c>
      <c r="Q76" s="39" t="str">
        <f t="shared" si="9"/>
        <v/>
      </c>
      <c r="R76" s="39" t="str">
        <f t="shared" si="10"/>
        <v/>
      </c>
      <c r="S76" s="39" t="str">
        <f t="shared" si="11"/>
        <v/>
      </c>
      <c r="T76" s="39" t="str">
        <f t="shared" si="12"/>
        <v/>
      </c>
      <c r="U76" s="39" t="str">
        <f t="shared" si="13"/>
        <v/>
      </c>
      <c r="V76" s="39" t="str">
        <f t="shared" si="14"/>
        <v/>
      </c>
      <c r="W76" s="39" t="str">
        <f t="shared" si="15"/>
        <v/>
      </c>
      <c r="X76" s="39" t="str">
        <f t="shared" si="16"/>
        <v/>
      </c>
      <c r="Y76" s="39" t="str">
        <f t="shared" si="17"/>
        <v/>
      </c>
      <c r="Z76" s="39" t="str">
        <f t="shared" si="18"/>
        <v/>
      </c>
      <c r="AA76" s="39" t="str">
        <f t="shared" si="19"/>
        <v/>
      </c>
      <c r="AB76" s="39" t="str">
        <f t="shared" si="20"/>
        <v/>
      </c>
      <c r="AC76" s="39" t="str">
        <f t="shared" si="21"/>
        <v/>
      </c>
      <c r="AD76" s="39" t="str">
        <f t="shared" si="22"/>
        <v/>
      </c>
      <c r="AE76" s="39" t="str">
        <f t="shared" si="23"/>
        <v/>
      </c>
      <c r="AF76" s="39" t="str">
        <f t="shared" si="24"/>
        <v/>
      </c>
      <c r="AG76" s="39" t="str">
        <f t="shared" si="25"/>
        <v/>
      </c>
      <c r="AH76" s="39" t="str">
        <f t="shared" si="26"/>
        <v/>
      </c>
      <c r="AI76" s="39" t="str">
        <f t="shared" si="27"/>
        <v/>
      </c>
      <c r="AJ76" s="39" t="str">
        <f t="shared" si="28"/>
        <v/>
      </c>
      <c r="AK76" s="39" t="str">
        <f t="shared" si="29"/>
        <v/>
      </c>
      <c r="AL76" s="39" t="str">
        <f t="shared" si="30"/>
        <v/>
      </c>
      <c r="AM76" s="39" t="str">
        <f t="shared" si="31"/>
        <v/>
      </c>
      <c r="AN76" s="39" t="str">
        <f t="shared" si="32"/>
        <v/>
      </c>
      <c r="AO76" s="39" t="str">
        <f t="shared" si="33"/>
        <v/>
      </c>
      <c r="AP76" s="39" t="str">
        <f t="shared" si="34"/>
        <v/>
      </c>
      <c r="AQ76" s="39" t="str">
        <f t="shared" si="35"/>
        <v/>
      </c>
      <c r="AR76" s="39" t="str">
        <f t="shared" si="36"/>
        <v/>
      </c>
      <c r="AS76" s="39" t="str">
        <f t="shared" si="37"/>
        <v/>
      </c>
      <c r="AT76" s="39" t="str">
        <f t="shared" si="38"/>
        <v/>
      </c>
      <c r="AU76" s="39" t="str">
        <f t="shared" si="39"/>
        <v/>
      </c>
    </row>
    <row r="77" spans="1:47" x14ac:dyDescent="0.25">
      <c r="A77" s="92"/>
      <c r="B77" s="69"/>
      <c r="C77" s="69"/>
      <c r="H77" s="39">
        <f t="shared" si="43"/>
        <v>0</v>
      </c>
      <c r="I77" s="39">
        <f t="shared" si="44"/>
        <v>0</v>
      </c>
      <c r="J77" s="39">
        <f t="shared" si="45"/>
        <v>0</v>
      </c>
      <c r="N77" s="39" t="str">
        <f t="shared" si="6"/>
        <v/>
      </c>
      <c r="O77" s="39" t="str">
        <f t="shared" si="7"/>
        <v/>
      </c>
      <c r="P77" s="39" t="str">
        <f t="shared" si="8"/>
        <v/>
      </c>
      <c r="Q77" s="39" t="str">
        <f t="shared" si="9"/>
        <v/>
      </c>
      <c r="R77" s="39" t="str">
        <f t="shared" si="10"/>
        <v/>
      </c>
      <c r="S77" s="39" t="str">
        <f t="shared" si="11"/>
        <v/>
      </c>
      <c r="T77" s="39" t="str">
        <f t="shared" si="12"/>
        <v/>
      </c>
      <c r="U77" s="39" t="str">
        <f t="shared" si="13"/>
        <v/>
      </c>
      <c r="V77" s="39" t="str">
        <f t="shared" si="14"/>
        <v/>
      </c>
      <c r="W77" s="39" t="str">
        <f t="shared" si="15"/>
        <v/>
      </c>
      <c r="X77" s="39" t="str">
        <f t="shared" si="16"/>
        <v/>
      </c>
      <c r="Y77" s="39" t="str">
        <f t="shared" si="17"/>
        <v/>
      </c>
      <c r="Z77" s="39" t="str">
        <f t="shared" si="18"/>
        <v/>
      </c>
      <c r="AA77" s="39" t="str">
        <f t="shared" si="19"/>
        <v/>
      </c>
      <c r="AB77" s="39" t="str">
        <f t="shared" si="20"/>
        <v/>
      </c>
      <c r="AC77" s="39" t="str">
        <f t="shared" si="21"/>
        <v/>
      </c>
      <c r="AD77" s="39" t="str">
        <f t="shared" si="22"/>
        <v/>
      </c>
      <c r="AE77" s="39" t="str">
        <f t="shared" si="23"/>
        <v/>
      </c>
      <c r="AF77" s="39" t="str">
        <f t="shared" si="24"/>
        <v/>
      </c>
      <c r="AG77" s="39" t="str">
        <f t="shared" si="25"/>
        <v/>
      </c>
      <c r="AH77" s="39" t="str">
        <f t="shared" si="26"/>
        <v/>
      </c>
      <c r="AI77" s="39" t="str">
        <f t="shared" si="27"/>
        <v/>
      </c>
      <c r="AJ77" s="39" t="str">
        <f t="shared" si="28"/>
        <v/>
      </c>
      <c r="AK77" s="39" t="str">
        <f t="shared" si="29"/>
        <v/>
      </c>
      <c r="AL77" s="39" t="str">
        <f t="shared" si="30"/>
        <v/>
      </c>
      <c r="AM77" s="39" t="str">
        <f t="shared" si="31"/>
        <v/>
      </c>
      <c r="AN77" s="39" t="str">
        <f t="shared" si="32"/>
        <v/>
      </c>
      <c r="AO77" s="39" t="str">
        <f t="shared" si="33"/>
        <v/>
      </c>
      <c r="AP77" s="39" t="str">
        <f t="shared" si="34"/>
        <v/>
      </c>
      <c r="AQ77" s="39" t="str">
        <f t="shared" si="35"/>
        <v/>
      </c>
      <c r="AR77" s="39" t="str">
        <f t="shared" si="36"/>
        <v/>
      </c>
      <c r="AS77" s="39" t="str">
        <f t="shared" si="37"/>
        <v/>
      </c>
      <c r="AT77" s="39" t="str">
        <f t="shared" si="38"/>
        <v/>
      </c>
      <c r="AU77" s="39" t="str">
        <f t="shared" si="39"/>
        <v/>
      </c>
    </row>
    <row r="78" spans="1:47" x14ac:dyDescent="0.25">
      <c r="A78" s="92"/>
      <c r="B78" s="69"/>
      <c r="C78" s="69"/>
      <c r="H78" s="39">
        <f t="shared" si="43"/>
        <v>0</v>
      </c>
      <c r="I78" s="39">
        <f t="shared" si="44"/>
        <v>0</v>
      </c>
      <c r="J78" s="39">
        <f t="shared" si="45"/>
        <v>0</v>
      </c>
      <c r="N78" s="39" t="str">
        <f t="shared" si="6"/>
        <v/>
      </c>
      <c r="O78" s="39" t="str">
        <f t="shared" si="7"/>
        <v/>
      </c>
      <c r="P78" s="39" t="str">
        <f t="shared" si="8"/>
        <v/>
      </c>
      <c r="Q78" s="39" t="str">
        <f t="shared" si="9"/>
        <v/>
      </c>
      <c r="R78" s="39" t="str">
        <f t="shared" si="10"/>
        <v/>
      </c>
      <c r="S78" s="39" t="str">
        <f t="shared" si="11"/>
        <v/>
      </c>
      <c r="T78" s="39" t="str">
        <f t="shared" si="12"/>
        <v/>
      </c>
      <c r="U78" s="39" t="str">
        <f t="shared" si="13"/>
        <v/>
      </c>
      <c r="V78" s="39" t="str">
        <f t="shared" si="14"/>
        <v/>
      </c>
      <c r="W78" s="39" t="str">
        <f t="shared" si="15"/>
        <v/>
      </c>
      <c r="X78" s="39" t="str">
        <f t="shared" si="16"/>
        <v/>
      </c>
      <c r="Y78" s="39" t="str">
        <f t="shared" si="17"/>
        <v/>
      </c>
      <c r="Z78" s="39" t="str">
        <f t="shared" si="18"/>
        <v/>
      </c>
      <c r="AA78" s="39" t="str">
        <f t="shared" si="19"/>
        <v/>
      </c>
      <c r="AB78" s="39" t="str">
        <f t="shared" si="20"/>
        <v/>
      </c>
      <c r="AC78" s="39" t="str">
        <f t="shared" si="21"/>
        <v/>
      </c>
      <c r="AD78" s="39" t="str">
        <f t="shared" si="22"/>
        <v/>
      </c>
      <c r="AE78" s="39" t="str">
        <f t="shared" si="23"/>
        <v/>
      </c>
      <c r="AF78" s="39" t="str">
        <f t="shared" si="24"/>
        <v/>
      </c>
      <c r="AG78" s="39" t="str">
        <f t="shared" si="25"/>
        <v/>
      </c>
      <c r="AH78" s="39" t="str">
        <f t="shared" si="26"/>
        <v/>
      </c>
      <c r="AI78" s="39" t="str">
        <f t="shared" si="27"/>
        <v/>
      </c>
      <c r="AJ78" s="39" t="str">
        <f t="shared" si="28"/>
        <v/>
      </c>
      <c r="AK78" s="39" t="str">
        <f t="shared" si="29"/>
        <v/>
      </c>
      <c r="AL78" s="39" t="str">
        <f t="shared" si="30"/>
        <v/>
      </c>
      <c r="AM78" s="39" t="str">
        <f t="shared" si="31"/>
        <v/>
      </c>
      <c r="AN78" s="39" t="str">
        <f t="shared" si="32"/>
        <v/>
      </c>
      <c r="AO78" s="39" t="str">
        <f t="shared" si="33"/>
        <v/>
      </c>
      <c r="AP78" s="39" t="str">
        <f t="shared" si="34"/>
        <v/>
      </c>
      <c r="AQ78" s="39" t="str">
        <f t="shared" si="35"/>
        <v/>
      </c>
      <c r="AR78" s="39" t="str">
        <f t="shared" si="36"/>
        <v/>
      </c>
      <c r="AS78" s="39" t="str">
        <f t="shared" si="37"/>
        <v/>
      </c>
      <c r="AT78" s="39" t="str">
        <f t="shared" si="38"/>
        <v/>
      </c>
      <c r="AU78" s="39" t="str">
        <f t="shared" si="39"/>
        <v/>
      </c>
    </row>
    <row r="79" spans="1:47" x14ac:dyDescent="0.25">
      <c r="A79" s="92"/>
      <c r="B79" s="69"/>
      <c r="C79" s="69"/>
      <c r="H79" s="39">
        <f t="shared" si="43"/>
        <v>0</v>
      </c>
      <c r="I79" s="39">
        <f t="shared" si="44"/>
        <v>0</v>
      </c>
      <c r="J79" s="39">
        <f t="shared" si="45"/>
        <v>0</v>
      </c>
      <c r="N79" s="39" t="str">
        <f t="shared" si="6"/>
        <v/>
      </c>
      <c r="O79" s="39" t="str">
        <f t="shared" si="7"/>
        <v/>
      </c>
      <c r="P79" s="39" t="str">
        <f t="shared" si="8"/>
        <v/>
      </c>
      <c r="Q79" s="39" t="str">
        <f t="shared" si="9"/>
        <v/>
      </c>
      <c r="R79" s="39" t="str">
        <f t="shared" si="10"/>
        <v/>
      </c>
      <c r="S79" s="39" t="str">
        <f t="shared" si="11"/>
        <v/>
      </c>
      <c r="T79" s="39" t="str">
        <f t="shared" si="12"/>
        <v/>
      </c>
      <c r="U79" s="39" t="str">
        <f t="shared" si="13"/>
        <v/>
      </c>
      <c r="V79" s="39" t="str">
        <f t="shared" si="14"/>
        <v/>
      </c>
      <c r="W79" s="39" t="str">
        <f t="shared" si="15"/>
        <v/>
      </c>
      <c r="X79" s="39" t="str">
        <f t="shared" si="16"/>
        <v/>
      </c>
      <c r="Y79" s="39" t="str">
        <f t="shared" si="17"/>
        <v/>
      </c>
      <c r="Z79" s="39" t="str">
        <f t="shared" si="18"/>
        <v/>
      </c>
      <c r="AA79" s="39" t="str">
        <f t="shared" si="19"/>
        <v/>
      </c>
      <c r="AB79" s="39" t="str">
        <f t="shared" si="20"/>
        <v/>
      </c>
      <c r="AC79" s="39" t="str">
        <f t="shared" si="21"/>
        <v/>
      </c>
      <c r="AD79" s="39" t="str">
        <f t="shared" si="22"/>
        <v/>
      </c>
      <c r="AE79" s="39" t="str">
        <f t="shared" si="23"/>
        <v/>
      </c>
      <c r="AF79" s="39" t="str">
        <f t="shared" si="24"/>
        <v/>
      </c>
      <c r="AG79" s="39" t="str">
        <f t="shared" si="25"/>
        <v/>
      </c>
      <c r="AH79" s="39" t="str">
        <f t="shared" si="26"/>
        <v/>
      </c>
      <c r="AI79" s="39" t="str">
        <f t="shared" si="27"/>
        <v/>
      </c>
      <c r="AJ79" s="39" t="str">
        <f t="shared" si="28"/>
        <v/>
      </c>
      <c r="AK79" s="39" t="str">
        <f t="shared" si="29"/>
        <v/>
      </c>
      <c r="AL79" s="39" t="str">
        <f t="shared" si="30"/>
        <v/>
      </c>
      <c r="AM79" s="39" t="str">
        <f t="shared" si="31"/>
        <v/>
      </c>
      <c r="AN79" s="39" t="str">
        <f t="shared" si="32"/>
        <v/>
      </c>
      <c r="AO79" s="39" t="str">
        <f t="shared" si="33"/>
        <v/>
      </c>
      <c r="AP79" s="39" t="str">
        <f t="shared" si="34"/>
        <v/>
      </c>
      <c r="AQ79" s="39" t="str">
        <f t="shared" si="35"/>
        <v/>
      </c>
      <c r="AR79" s="39" t="str">
        <f t="shared" si="36"/>
        <v/>
      </c>
      <c r="AS79" s="39" t="str">
        <f t="shared" si="37"/>
        <v/>
      </c>
      <c r="AT79" s="39" t="str">
        <f t="shared" si="38"/>
        <v/>
      </c>
      <c r="AU79" s="39" t="str">
        <f t="shared" si="39"/>
        <v/>
      </c>
    </row>
    <row r="80" spans="1:47" x14ac:dyDescent="0.25">
      <c r="A80" s="92"/>
      <c r="B80" s="69"/>
      <c r="C80" s="69"/>
      <c r="H80" s="39">
        <f t="shared" si="43"/>
        <v>0</v>
      </c>
      <c r="I80" s="39">
        <f t="shared" si="44"/>
        <v>0</v>
      </c>
      <c r="J80" s="39">
        <f t="shared" si="45"/>
        <v>0</v>
      </c>
      <c r="N80" s="39" t="str">
        <f t="shared" si="6"/>
        <v/>
      </c>
      <c r="O80" s="39" t="str">
        <f t="shared" si="7"/>
        <v/>
      </c>
      <c r="P80" s="39" t="str">
        <f t="shared" si="8"/>
        <v/>
      </c>
      <c r="Q80" s="39" t="str">
        <f t="shared" si="9"/>
        <v/>
      </c>
      <c r="R80" s="39" t="str">
        <f t="shared" si="10"/>
        <v/>
      </c>
      <c r="S80" s="39" t="str">
        <f t="shared" si="11"/>
        <v/>
      </c>
      <c r="T80" s="39" t="str">
        <f t="shared" si="12"/>
        <v/>
      </c>
      <c r="U80" s="39" t="str">
        <f t="shared" si="13"/>
        <v/>
      </c>
      <c r="V80" s="39" t="str">
        <f t="shared" si="14"/>
        <v/>
      </c>
      <c r="W80" s="39" t="str">
        <f t="shared" si="15"/>
        <v/>
      </c>
      <c r="X80" s="39" t="str">
        <f t="shared" si="16"/>
        <v/>
      </c>
      <c r="Y80" s="39" t="str">
        <f t="shared" si="17"/>
        <v/>
      </c>
      <c r="Z80" s="39" t="str">
        <f t="shared" si="18"/>
        <v/>
      </c>
      <c r="AA80" s="39" t="str">
        <f t="shared" si="19"/>
        <v/>
      </c>
      <c r="AB80" s="39" t="str">
        <f t="shared" si="20"/>
        <v/>
      </c>
      <c r="AC80" s="39" t="str">
        <f t="shared" si="21"/>
        <v/>
      </c>
      <c r="AD80" s="39" t="str">
        <f t="shared" si="22"/>
        <v/>
      </c>
      <c r="AE80" s="39" t="str">
        <f t="shared" si="23"/>
        <v/>
      </c>
      <c r="AF80" s="39" t="str">
        <f t="shared" si="24"/>
        <v/>
      </c>
      <c r="AG80" s="39" t="str">
        <f t="shared" si="25"/>
        <v/>
      </c>
      <c r="AH80" s="39" t="str">
        <f t="shared" si="26"/>
        <v/>
      </c>
      <c r="AI80" s="39" t="str">
        <f t="shared" si="27"/>
        <v/>
      </c>
      <c r="AJ80" s="39" t="str">
        <f t="shared" si="28"/>
        <v/>
      </c>
      <c r="AK80" s="39" t="str">
        <f t="shared" si="29"/>
        <v/>
      </c>
      <c r="AL80" s="39" t="str">
        <f t="shared" si="30"/>
        <v/>
      </c>
      <c r="AM80" s="39" t="str">
        <f t="shared" si="31"/>
        <v/>
      </c>
      <c r="AN80" s="39" t="str">
        <f t="shared" si="32"/>
        <v/>
      </c>
      <c r="AO80" s="39" t="str">
        <f t="shared" si="33"/>
        <v/>
      </c>
      <c r="AP80" s="39" t="str">
        <f t="shared" si="34"/>
        <v/>
      </c>
      <c r="AQ80" s="39" t="str">
        <f t="shared" si="35"/>
        <v/>
      </c>
      <c r="AR80" s="39" t="str">
        <f t="shared" si="36"/>
        <v/>
      </c>
      <c r="AS80" s="39" t="str">
        <f t="shared" si="37"/>
        <v/>
      </c>
      <c r="AT80" s="39" t="str">
        <f t="shared" si="38"/>
        <v/>
      </c>
      <c r="AU80" s="39" t="str">
        <f t="shared" si="39"/>
        <v/>
      </c>
    </row>
    <row r="81" spans="1:47" x14ac:dyDescent="0.25">
      <c r="A81" s="92"/>
      <c r="B81" s="69"/>
      <c r="C81" s="69"/>
      <c r="H81" s="39">
        <f t="shared" si="43"/>
        <v>0</v>
      </c>
      <c r="I81" s="39">
        <f t="shared" si="44"/>
        <v>0</v>
      </c>
      <c r="J81" s="39">
        <f t="shared" si="45"/>
        <v>0</v>
      </c>
      <c r="N81" s="39" t="str">
        <f t="shared" si="6"/>
        <v/>
      </c>
      <c r="O81" s="39" t="str">
        <f t="shared" si="7"/>
        <v/>
      </c>
      <c r="P81" s="39" t="str">
        <f t="shared" si="8"/>
        <v/>
      </c>
      <c r="Q81" s="39" t="str">
        <f t="shared" si="9"/>
        <v/>
      </c>
      <c r="R81" s="39" t="str">
        <f t="shared" si="10"/>
        <v/>
      </c>
      <c r="S81" s="39" t="str">
        <f t="shared" si="11"/>
        <v/>
      </c>
      <c r="T81" s="39" t="str">
        <f t="shared" si="12"/>
        <v/>
      </c>
      <c r="U81" s="39" t="str">
        <f t="shared" si="13"/>
        <v/>
      </c>
      <c r="V81" s="39" t="str">
        <f t="shared" si="14"/>
        <v/>
      </c>
      <c r="W81" s="39" t="str">
        <f t="shared" si="15"/>
        <v/>
      </c>
      <c r="X81" s="39" t="str">
        <f t="shared" si="16"/>
        <v/>
      </c>
      <c r="Y81" s="39" t="str">
        <f t="shared" si="17"/>
        <v/>
      </c>
      <c r="Z81" s="39" t="str">
        <f t="shared" si="18"/>
        <v/>
      </c>
      <c r="AA81" s="39" t="str">
        <f t="shared" si="19"/>
        <v/>
      </c>
      <c r="AB81" s="39" t="str">
        <f t="shared" si="20"/>
        <v/>
      </c>
      <c r="AC81" s="39" t="str">
        <f t="shared" si="21"/>
        <v/>
      </c>
      <c r="AD81" s="39" t="str">
        <f t="shared" si="22"/>
        <v/>
      </c>
      <c r="AE81" s="39" t="str">
        <f t="shared" si="23"/>
        <v/>
      </c>
      <c r="AF81" s="39" t="str">
        <f t="shared" si="24"/>
        <v/>
      </c>
      <c r="AG81" s="39" t="str">
        <f t="shared" si="25"/>
        <v/>
      </c>
      <c r="AH81" s="39" t="str">
        <f t="shared" si="26"/>
        <v/>
      </c>
      <c r="AI81" s="39" t="str">
        <f t="shared" si="27"/>
        <v/>
      </c>
      <c r="AJ81" s="39" t="str">
        <f t="shared" si="28"/>
        <v/>
      </c>
      <c r="AK81" s="39" t="str">
        <f t="shared" si="29"/>
        <v/>
      </c>
      <c r="AL81" s="39" t="str">
        <f t="shared" si="30"/>
        <v/>
      </c>
      <c r="AM81" s="39" t="str">
        <f t="shared" si="31"/>
        <v/>
      </c>
      <c r="AN81" s="39" t="str">
        <f t="shared" si="32"/>
        <v/>
      </c>
      <c r="AO81" s="39" t="str">
        <f t="shared" si="33"/>
        <v/>
      </c>
      <c r="AP81" s="39" t="str">
        <f t="shared" si="34"/>
        <v/>
      </c>
      <c r="AQ81" s="39" t="str">
        <f t="shared" si="35"/>
        <v/>
      </c>
      <c r="AR81" s="39" t="str">
        <f t="shared" si="36"/>
        <v/>
      </c>
      <c r="AS81" s="39" t="str">
        <f t="shared" si="37"/>
        <v/>
      </c>
      <c r="AT81" s="39" t="str">
        <f t="shared" si="38"/>
        <v/>
      </c>
      <c r="AU81" s="39" t="str">
        <f t="shared" si="39"/>
        <v/>
      </c>
    </row>
    <row r="82" spans="1:47" x14ac:dyDescent="0.25">
      <c r="A82" s="92"/>
      <c r="B82" s="69"/>
      <c r="C82" s="69"/>
      <c r="H82" s="39">
        <f t="shared" si="43"/>
        <v>0</v>
      </c>
      <c r="I82" s="39">
        <f t="shared" si="44"/>
        <v>0</v>
      </c>
      <c r="J82" s="39">
        <f t="shared" si="45"/>
        <v>0</v>
      </c>
      <c r="N82" s="39" t="str">
        <f t="shared" si="6"/>
        <v/>
      </c>
      <c r="O82" s="39" t="str">
        <f t="shared" si="7"/>
        <v/>
      </c>
      <c r="P82" s="39" t="str">
        <f t="shared" si="8"/>
        <v/>
      </c>
      <c r="Q82" s="39" t="str">
        <f t="shared" si="9"/>
        <v/>
      </c>
      <c r="R82" s="39" t="str">
        <f t="shared" si="10"/>
        <v/>
      </c>
      <c r="S82" s="39" t="str">
        <f t="shared" si="11"/>
        <v/>
      </c>
      <c r="T82" s="39" t="str">
        <f t="shared" si="12"/>
        <v/>
      </c>
      <c r="U82" s="39" t="str">
        <f t="shared" si="13"/>
        <v/>
      </c>
      <c r="V82" s="39" t="str">
        <f t="shared" si="14"/>
        <v/>
      </c>
      <c r="W82" s="39" t="str">
        <f t="shared" si="15"/>
        <v/>
      </c>
      <c r="X82" s="39" t="str">
        <f t="shared" si="16"/>
        <v/>
      </c>
      <c r="Y82" s="39" t="str">
        <f t="shared" si="17"/>
        <v/>
      </c>
      <c r="Z82" s="39" t="str">
        <f t="shared" si="18"/>
        <v/>
      </c>
      <c r="AA82" s="39" t="str">
        <f t="shared" si="19"/>
        <v/>
      </c>
      <c r="AB82" s="39" t="str">
        <f t="shared" si="20"/>
        <v/>
      </c>
      <c r="AC82" s="39" t="str">
        <f t="shared" si="21"/>
        <v/>
      </c>
      <c r="AD82" s="39" t="str">
        <f t="shared" si="22"/>
        <v/>
      </c>
      <c r="AE82" s="39" t="str">
        <f t="shared" si="23"/>
        <v/>
      </c>
      <c r="AF82" s="39" t="str">
        <f t="shared" si="24"/>
        <v/>
      </c>
      <c r="AG82" s="39" t="str">
        <f t="shared" si="25"/>
        <v/>
      </c>
      <c r="AH82" s="39" t="str">
        <f t="shared" si="26"/>
        <v/>
      </c>
      <c r="AI82" s="39" t="str">
        <f t="shared" si="27"/>
        <v/>
      </c>
      <c r="AJ82" s="39" t="str">
        <f t="shared" si="28"/>
        <v/>
      </c>
      <c r="AK82" s="39" t="str">
        <f t="shared" si="29"/>
        <v/>
      </c>
      <c r="AL82" s="39" t="str">
        <f t="shared" si="30"/>
        <v/>
      </c>
      <c r="AM82" s="39" t="str">
        <f t="shared" si="31"/>
        <v/>
      </c>
      <c r="AN82" s="39" t="str">
        <f t="shared" si="32"/>
        <v/>
      </c>
      <c r="AO82" s="39" t="str">
        <f t="shared" si="33"/>
        <v/>
      </c>
      <c r="AP82" s="39" t="str">
        <f t="shared" si="34"/>
        <v/>
      </c>
      <c r="AQ82" s="39" t="str">
        <f t="shared" si="35"/>
        <v/>
      </c>
      <c r="AR82" s="39" t="str">
        <f t="shared" si="36"/>
        <v/>
      </c>
      <c r="AS82" s="39" t="str">
        <f t="shared" si="37"/>
        <v/>
      </c>
      <c r="AT82" s="39" t="str">
        <f t="shared" si="38"/>
        <v/>
      </c>
      <c r="AU82" s="39" t="str">
        <f t="shared" si="39"/>
        <v/>
      </c>
    </row>
    <row r="83" spans="1:47" x14ac:dyDescent="0.25">
      <c r="A83" s="92"/>
      <c r="B83" s="69"/>
      <c r="C83" s="69"/>
      <c r="H83" s="39">
        <f t="shared" si="43"/>
        <v>0</v>
      </c>
      <c r="I83" s="39">
        <f t="shared" si="44"/>
        <v>0</v>
      </c>
      <c r="J83" s="39">
        <f t="shared" si="45"/>
        <v>0</v>
      </c>
      <c r="N83" s="39" t="str">
        <f t="shared" si="6"/>
        <v/>
      </c>
      <c r="O83" s="39" t="str">
        <f t="shared" si="7"/>
        <v/>
      </c>
      <c r="P83" s="39" t="str">
        <f t="shared" si="8"/>
        <v/>
      </c>
      <c r="Q83" s="39" t="str">
        <f t="shared" si="9"/>
        <v/>
      </c>
      <c r="R83" s="39" t="str">
        <f t="shared" si="10"/>
        <v/>
      </c>
      <c r="S83" s="39" t="str">
        <f t="shared" si="11"/>
        <v/>
      </c>
      <c r="T83" s="39" t="str">
        <f t="shared" si="12"/>
        <v/>
      </c>
      <c r="U83" s="39" t="str">
        <f t="shared" si="13"/>
        <v/>
      </c>
      <c r="V83" s="39" t="str">
        <f t="shared" si="14"/>
        <v/>
      </c>
      <c r="W83" s="39" t="str">
        <f t="shared" si="15"/>
        <v/>
      </c>
      <c r="X83" s="39" t="str">
        <f t="shared" si="16"/>
        <v/>
      </c>
      <c r="Y83" s="39" t="str">
        <f t="shared" si="17"/>
        <v/>
      </c>
      <c r="Z83" s="39" t="str">
        <f t="shared" si="18"/>
        <v/>
      </c>
      <c r="AA83" s="39" t="str">
        <f t="shared" si="19"/>
        <v/>
      </c>
      <c r="AB83" s="39" t="str">
        <f t="shared" si="20"/>
        <v/>
      </c>
      <c r="AC83" s="39" t="str">
        <f t="shared" si="21"/>
        <v/>
      </c>
      <c r="AD83" s="39" t="str">
        <f t="shared" si="22"/>
        <v/>
      </c>
      <c r="AE83" s="39" t="str">
        <f t="shared" si="23"/>
        <v/>
      </c>
      <c r="AF83" s="39" t="str">
        <f t="shared" si="24"/>
        <v/>
      </c>
      <c r="AG83" s="39" t="str">
        <f t="shared" si="25"/>
        <v/>
      </c>
      <c r="AH83" s="39" t="str">
        <f t="shared" si="26"/>
        <v/>
      </c>
      <c r="AI83" s="39" t="str">
        <f t="shared" si="27"/>
        <v/>
      </c>
      <c r="AJ83" s="39" t="str">
        <f t="shared" si="28"/>
        <v/>
      </c>
      <c r="AK83" s="39" t="str">
        <f t="shared" si="29"/>
        <v/>
      </c>
      <c r="AL83" s="39" t="str">
        <f t="shared" si="30"/>
        <v/>
      </c>
      <c r="AM83" s="39" t="str">
        <f t="shared" si="31"/>
        <v/>
      </c>
      <c r="AN83" s="39" t="str">
        <f t="shared" si="32"/>
        <v/>
      </c>
      <c r="AO83" s="39" t="str">
        <f t="shared" si="33"/>
        <v/>
      </c>
      <c r="AP83" s="39" t="str">
        <f t="shared" si="34"/>
        <v/>
      </c>
      <c r="AQ83" s="39" t="str">
        <f t="shared" si="35"/>
        <v/>
      </c>
      <c r="AR83" s="39" t="str">
        <f t="shared" si="36"/>
        <v/>
      </c>
      <c r="AS83" s="39" t="str">
        <f t="shared" si="37"/>
        <v/>
      </c>
      <c r="AT83" s="39" t="str">
        <f t="shared" si="38"/>
        <v/>
      </c>
      <c r="AU83" s="39" t="str">
        <f t="shared" si="39"/>
        <v/>
      </c>
    </row>
    <row r="84" spans="1:47" x14ac:dyDescent="0.25">
      <c r="A84" s="92"/>
      <c r="B84" s="69"/>
      <c r="C84" s="69"/>
      <c r="H84" s="39">
        <f t="shared" si="43"/>
        <v>0</v>
      </c>
      <c r="I84" s="39">
        <f t="shared" si="44"/>
        <v>0</v>
      </c>
      <c r="J84" s="39">
        <f t="shared" si="45"/>
        <v>0</v>
      </c>
      <c r="N84" s="39" t="str">
        <f t="shared" si="6"/>
        <v/>
      </c>
      <c r="O84" s="39" t="str">
        <f t="shared" si="7"/>
        <v/>
      </c>
      <c r="P84" s="39" t="str">
        <f t="shared" si="8"/>
        <v/>
      </c>
      <c r="Q84" s="39" t="str">
        <f t="shared" si="9"/>
        <v/>
      </c>
      <c r="R84" s="39" t="str">
        <f t="shared" si="10"/>
        <v/>
      </c>
      <c r="S84" s="39" t="str">
        <f t="shared" si="11"/>
        <v/>
      </c>
      <c r="T84" s="39" t="str">
        <f t="shared" si="12"/>
        <v/>
      </c>
      <c r="U84" s="39" t="str">
        <f t="shared" si="13"/>
        <v/>
      </c>
      <c r="V84" s="39" t="str">
        <f t="shared" si="14"/>
        <v/>
      </c>
      <c r="W84" s="39" t="str">
        <f t="shared" si="15"/>
        <v/>
      </c>
      <c r="X84" s="39" t="str">
        <f t="shared" si="16"/>
        <v/>
      </c>
      <c r="Y84" s="39" t="str">
        <f t="shared" si="17"/>
        <v/>
      </c>
      <c r="Z84" s="39" t="str">
        <f t="shared" si="18"/>
        <v/>
      </c>
      <c r="AA84" s="39" t="str">
        <f t="shared" si="19"/>
        <v/>
      </c>
      <c r="AB84" s="39" t="str">
        <f t="shared" si="20"/>
        <v/>
      </c>
      <c r="AC84" s="39" t="str">
        <f t="shared" si="21"/>
        <v/>
      </c>
      <c r="AD84" s="39" t="str">
        <f t="shared" si="22"/>
        <v/>
      </c>
      <c r="AE84" s="39" t="str">
        <f t="shared" si="23"/>
        <v/>
      </c>
      <c r="AF84" s="39" t="str">
        <f t="shared" si="24"/>
        <v/>
      </c>
      <c r="AG84" s="39" t="str">
        <f t="shared" si="25"/>
        <v/>
      </c>
      <c r="AH84" s="39" t="str">
        <f t="shared" si="26"/>
        <v/>
      </c>
      <c r="AI84" s="39" t="str">
        <f t="shared" si="27"/>
        <v/>
      </c>
      <c r="AJ84" s="39" t="str">
        <f t="shared" si="28"/>
        <v/>
      </c>
      <c r="AK84" s="39" t="str">
        <f t="shared" si="29"/>
        <v/>
      </c>
      <c r="AL84" s="39" t="str">
        <f t="shared" si="30"/>
        <v/>
      </c>
      <c r="AM84" s="39" t="str">
        <f t="shared" si="31"/>
        <v/>
      </c>
      <c r="AN84" s="39" t="str">
        <f t="shared" si="32"/>
        <v/>
      </c>
      <c r="AO84" s="39" t="str">
        <f t="shared" si="33"/>
        <v/>
      </c>
      <c r="AP84" s="39" t="str">
        <f t="shared" si="34"/>
        <v/>
      </c>
      <c r="AQ84" s="39" t="str">
        <f t="shared" si="35"/>
        <v/>
      </c>
      <c r="AR84" s="39" t="str">
        <f t="shared" si="36"/>
        <v/>
      </c>
      <c r="AS84" s="39" t="str">
        <f t="shared" si="37"/>
        <v/>
      </c>
      <c r="AT84" s="39" t="str">
        <f t="shared" si="38"/>
        <v/>
      </c>
      <c r="AU84" s="39" t="str">
        <f t="shared" si="39"/>
        <v/>
      </c>
    </row>
    <row r="85" spans="1:47" x14ac:dyDescent="0.25">
      <c r="A85" s="92"/>
      <c r="B85" s="69"/>
      <c r="C85" s="69"/>
      <c r="H85" s="39">
        <f t="shared" si="43"/>
        <v>0</v>
      </c>
      <c r="I85" s="39">
        <f t="shared" si="44"/>
        <v>0</v>
      </c>
      <c r="J85" s="39">
        <f t="shared" si="45"/>
        <v>0</v>
      </c>
      <c r="N85" s="39" t="str">
        <f t="shared" si="6"/>
        <v/>
      </c>
      <c r="O85" s="39" t="str">
        <f t="shared" si="7"/>
        <v/>
      </c>
      <c r="P85" s="39" t="str">
        <f t="shared" si="8"/>
        <v/>
      </c>
      <c r="Q85" s="39" t="str">
        <f t="shared" si="9"/>
        <v/>
      </c>
      <c r="R85" s="39" t="str">
        <f t="shared" si="10"/>
        <v/>
      </c>
      <c r="S85" s="39" t="str">
        <f t="shared" si="11"/>
        <v/>
      </c>
      <c r="T85" s="39" t="str">
        <f t="shared" si="12"/>
        <v/>
      </c>
      <c r="U85" s="39" t="str">
        <f t="shared" si="13"/>
        <v/>
      </c>
      <c r="V85" s="39" t="str">
        <f t="shared" si="14"/>
        <v/>
      </c>
      <c r="W85" s="39" t="str">
        <f t="shared" si="15"/>
        <v/>
      </c>
      <c r="X85" s="39" t="str">
        <f t="shared" si="16"/>
        <v/>
      </c>
      <c r="Y85" s="39" t="str">
        <f t="shared" si="17"/>
        <v/>
      </c>
      <c r="Z85" s="39" t="str">
        <f t="shared" si="18"/>
        <v/>
      </c>
      <c r="AA85" s="39" t="str">
        <f t="shared" si="19"/>
        <v/>
      </c>
      <c r="AB85" s="39" t="str">
        <f t="shared" si="20"/>
        <v/>
      </c>
      <c r="AC85" s="39" t="str">
        <f t="shared" si="21"/>
        <v/>
      </c>
      <c r="AD85" s="39" t="str">
        <f t="shared" si="22"/>
        <v/>
      </c>
      <c r="AE85" s="39" t="str">
        <f t="shared" si="23"/>
        <v/>
      </c>
      <c r="AF85" s="39" t="str">
        <f t="shared" si="24"/>
        <v/>
      </c>
      <c r="AG85" s="39" t="str">
        <f t="shared" si="25"/>
        <v/>
      </c>
      <c r="AH85" s="39" t="str">
        <f t="shared" si="26"/>
        <v/>
      </c>
      <c r="AI85" s="39" t="str">
        <f t="shared" si="27"/>
        <v/>
      </c>
      <c r="AJ85" s="39" t="str">
        <f t="shared" si="28"/>
        <v/>
      </c>
      <c r="AK85" s="39" t="str">
        <f t="shared" si="29"/>
        <v/>
      </c>
      <c r="AL85" s="39" t="str">
        <f t="shared" si="30"/>
        <v/>
      </c>
      <c r="AM85" s="39" t="str">
        <f t="shared" si="31"/>
        <v/>
      </c>
      <c r="AN85" s="39" t="str">
        <f t="shared" si="32"/>
        <v/>
      </c>
      <c r="AO85" s="39" t="str">
        <f t="shared" si="33"/>
        <v/>
      </c>
      <c r="AP85" s="39" t="str">
        <f t="shared" si="34"/>
        <v/>
      </c>
      <c r="AQ85" s="39" t="str">
        <f t="shared" si="35"/>
        <v/>
      </c>
      <c r="AR85" s="39" t="str">
        <f t="shared" si="36"/>
        <v/>
      </c>
      <c r="AS85" s="39" t="str">
        <f t="shared" si="37"/>
        <v/>
      </c>
      <c r="AT85" s="39" t="str">
        <f t="shared" si="38"/>
        <v/>
      </c>
      <c r="AU85" s="39" t="str">
        <f t="shared" si="39"/>
        <v/>
      </c>
    </row>
    <row r="86" spans="1:47" x14ac:dyDescent="0.25">
      <c r="A86" s="92"/>
      <c r="B86" s="69"/>
      <c r="C86" s="69"/>
      <c r="H86" s="39">
        <f t="shared" si="43"/>
        <v>0</v>
      </c>
      <c r="I86" s="39">
        <f t="shared" si="44"/>
        <v>0</v>
      </c>
      <c r="J86" s="39">
        <f t="shared" si="45"/>
        <v>0</v>
      </c>
      <c r="N86" s="39" t="str">
        <f t="shared" si="6"/>
        <v/>
      </c>
      <c r="O86" s="39" t="str">
        <f t="shared" si="7"/>
        <v/>
      </c>
      <c r="P86" s="39" t="str">
        <f t="shared" si="8"/>
        <v/>
      </c>
      <c r="Q86" s="39" t="str">
        <f t="shared" si="9"/>
        <v/>
      </c>
      <c r="R86" s="39" t="str">
        <f t="shared" si="10"/>
        <v/>
      </c>
      <c r="S86" s="39" t="str">
        <f t="shared" si="11"/>
        <v/>
      </c>
      <c r="T86" s="39" t="str">
        <f t="shared" si="12"/>
        <v/>
      </c>
      <c r="U86" s="39" t="str">
        <f t="shared" si="13"/>
        <v/>
      </c>
      <c r="V86" s="39" t="str">
        <f t="shared" si="14"/>
        <v/>
      </c>
      <c r="W86" s="39" t="str">
        <f t="shared" si="15"/>
        <v/>
      </c>
      <c r="X86" s="39" t="str">
        <f t="shared" si="16"/>
        <v/>
      </c>
      <c r="Y86" s="39" t="str">
        <f t="shared" si="17"/>
        <v/>
      </c>
      <c r="Z86" s="39" t="str">
        <f t="shared" si="18"/>
        <v/>
      </c>
      <c r="AA86" s="39" t="str">
        <f t="shared" si="19"/>
        <v/>
      </c>
      <c r="AB86" s="39" t="str">
        <f t="shared" si="20"/>
        <v/>
      </c>
      <c r="AC86" s="39" t="str">
        <f t="shared" si="21"/>
        <v/>
      </c>
      <c r="AD86" s="39" t="str">
        <f t="shared" si="22"/>
        <v/>
      </c>
      <c r="AE86" s="39" t="str">
        <f t="shared" si="23"/>
        <v/>
      </c>
      <c r="AF86" s="39" t="str">
        <f t="shared" si="24"/>
        <v/>
      </c>
      <c r="AG86" s="39" t="str">
        <f t="shared" si="25"/>
        <v/>
      </c>
      <c r="AH86" s="39" t="str">
        <f t="shared" si="26"/>
        <v/>
      </c>
      <c r="AI86" s="39" t="str">
        <f t="shared" si="27"/>
        <v/>
      </c>
      <c r="AJ86" s="39" t="str">
        <f t="shared" si="28"/>
        <v/>
      </c>
      <c r="AK86" s="39" t="str">
        <f t="shared" si="29"/>
        <v/>
      </c>
      <c r="AL86" s="39" t="str">
        <f t="shared" si="30"/>
        <v/>
      </c>
      <c r="AM86" s="39" t="str">
        <f t="shared" si="31"/>
        <v/>
      </c>
      <c r="AN86" s="39" t="str">
        <f t="shared" si="32"/>
        <v/>
      </c>
      <c r="AO86" s="39" t="str">
        <f t="shared" si="33"/>
        <v/>
      </c>
      <c r="AP86" s="39" t="str">
        <f t="shared" si="34"/>
        <v/>
      </c>
      <c r="AQ86" s="39" t="str">
        <f t="shared" si="35"/>
        <v/>
      </c>
      <c r="AR86" s="39" t="str">
        <f t="shared" si="36"/>
        <v/>
      </c>
      <c r="AS86" s="39" t="str">
        <f t="shared" si="37"/>
        <v/>
      </c>
      <c r="AT86" s="39" t="str">
        <f t="shared" si="38"/>
        <v/>
      </c>
      <c r="AU86" s="39" t="str">
        <f t="shared" si="39"/>
        <v/>
      </c>
    </row>
    <row r="87" spans="1:47" x14ac:dyDescent="0.25">
      <c r="A87" s="92"/>
      <c r="B87" s="69"/>
      <c r="C87" s="69"/>
      <c r="H87" s="39">
        <f t="shared" si="43"/>
        <v>0</v>
      </c>
      <c r="I87" s="39">
        <f t="shared" si="44"/>
        <v>0</v>
      </c>
      <c r="J87" s="39">
        <f t="shared" si="45"/>
        <v>0</v>
      </c>
      <c r="N87" s="39" t="str">
        <f t="shared" si="6"/>
        <v/>
      </c>
      <c r="O87" s="39" t="str">
        <f t="shared" si="7"/>
        <v/>
      </c>
      <c r="P87" s="39" t="str">
        <f t="shared" si="8"/>
        <v/>
      </c>
      <c r="Q87" s="39" t="str">
        <f t="shared" si="9"/>
        <v/>
      </c>
      <c r="R87" s="39" t="str">
        <f t="shared" si="10"/>
        <v/>
      </c>
      <c r="S87" s="39" t="str">
        <f t="shared" si="11"/>
        <v/>
      </c>
      <c r="T87" s="39" t="str">
        <f t="shared" si="12"/>
        <v/>
      </c>
      <c r="U87" s="39" t="str">
        <f t="shared" si="13"/>
        <v/>
      </c>
      <c r="V87" s="39" t="str">
        <f t="shared" si="14"/>
        <v/>
      </c>
      <c r="W87" s="39" t="str">
        <f t="shared" si="15"/>
        <v/>
      </c>
      <c r="X87" s="39" t="str">
        <f t="shared" si="16"/>
        <v/>
      </c>
      <c r="Y87" s="39" t="str">
        <f t="shared" si="17"/>
        <v/>
      </c>
      <c r="Z87" s="39" t="str">
        <f t="shared" si="18"/>
        <v/>
      </c>
      <c r="AA87" s="39" t="str">
        <f t="shared" si="19"/>
        <v/>
      </c>
      <c r="AB87" s="39" t="str">
        <f t="shared" si="20"/>
        <v/>
      </c>
      <c r="AC87" s="39" t="str">
        <f t="shared" si="21"/>
        <v/>
      </c>
      <c r="AD87" s="39" t="str">
        <f t="shared" si="22"/>
        <v/>
      </c>
      <c r="AE87" s="39" t="str">
        <f t="shared" si="23"/>
        <v/>
      </c>
      <c r="AF87" s="39" t="str">
        <f t="shared" si="24"/>
        <v/>
      </c>
      <c r="AG87" s="39" t="str">
        <f t="shared" si="25"/>
        <v/>
      </c>
      <c r="AH87" s="39" t="str">
        <f t="shared" si="26"/>
        <v/>
      </c>
      <c r="AI87" s="39" t="str">
        <f t="shared" si="27"/>
        <v/>
      </c>
      <c r="AJ87" s="39" t="str">
        <f t="shared" si="28"/>
        <v/>
      </c>
      <c r="AK87" s="39" t="str">
        <f t="shared" si="29"/>
        <v/>
      </c>
      <c r="AL87" s="39" t="str">
        <f t="shared" si="30"/>
        <v/>
      </c>
      <c r="AM87" s="39" t="str">
        <f t="shared" si="31"/>
        <v/>
      </c>
      <c r="AN87" s="39" t="str">
        <f t="shared" si="32"/>
        <v/>
      </c>
      <c r="AO87" s="39" t="str">
        <f t="shared" si="33"/>
        <v/>
      </c>
      <c r="AP87" s="39" t="str">
        <f t="shared" si="34"/>
        <v/>
      </c>
      <c r="AQ87" s="39" t="str">
        <f t="shared" si="35"/>
        <v/>
      </c>
      <c r="AR87" s="39" t="str">
        <f t="shared" si="36"/>
        <v/>
      </c>
      <c r="AS87" s="39" t="str">
        <f t="shared" si="37"/>
        <v/>
      </c>
      <c r="AT87" s="39" t="str">
        <f t="shared" si="38"/>
        <v/>
      </c>
      <c r="AU87" s="39" t="str">
        <f t="shared" si="39"/>
        <v/>
      </c>
    </row>
    <row r="88" spans="1:47" x14ac:dyDescent="0.25">
      <c r="A88" s="92"/>
      <c r="B88" s="69"/>
      <c r="C88" s="69"/>
      <c r="H88" s="39">
        <f t="shared" si="43"/>
        <v>0</v>
      </c>
      <c r="I88" s="39">
        <f t="shared" si="44"/>
        <v>0</v>
      </c>
      <c r="J88" s="39">
        <f t="shared" si="45"/>
        <v>0</v>
      </c>
      <c r="N88" s="39" t="str">
        <f t="shared" si="6"/>
        <v/>
      </c>
      <c r="O88" s="39" t="str">
        <f t="shared" si="7"/>
        <v/>
      </c>
      <c r="P88" s="39" t="str">
        <f t="shared" si="8"/>
        <v/>
      </c>
      <c r="Q88" s="39" t="str">
        <f t="shared" si="9"/>
        <v/>
      </c>
      <c r="R88" s="39" t="str">
        <f t="shared" si="10"/>
        <v/>
      </c>
      <c r="S88" s="39" t="str">
        <f t="shared" si="11"/>
        <v/>
      </c>
      <c r="T88" s="39" t="str">
        <f t="shared" si="12"/>
        <v/>
      </c>
      <c r="U88" s="39" t="str">
        <f t="shared" si="13"/>
        <v/>
      </c>
      <c r="V88" s="39" t="str">
        <f t="shared" si="14"/>
        <v/>
      </c>
      <c r="W88" s="39" t="str">
        <f t="shared" si="15"/>
        <v/>
      </c>
      <c r="X88" s="39" t="str">
        <f t="shared" si="16"/>
        <v/>
      </c>
      <c r="Y88" s="39" t="str">
        <f t="shared" si="17"/>
        <v/>
      </c>
      <c r="Z88" s="39" t="str">
        <f t="shared" si="18"/>
        <v/>
      </c>
      <c r="AA88" s="39" t="str">
        <f t="shared" si="19"/>
        <v/>
      </c>
      <c r="AB88" s="39" t="str">
        <f t="shared" si="20"/>
        <v/>
      </c>
      <c r="AC88" s="39" t="str">
        <f t="shared" si="21"/>
        <v/>
      </c>
      <c r="AD88" s="39" t="str">
        <f t="shared" si="22"/>
        <v/>
      </c>
      <c r="AE88" s="39" t="str">
        <f t="shared" si="23"/>
        <v/>
      </c>
      <c r="AF88" s="39" t="str">
        <f t="shared" si="24"/>
        <v/>
      </c>
      <c r="AG88" s="39" t="str">
        <f t="shared" si="25"/>
        <v/>
      </c>
      <c r="AH88" s="39" t="str">
        <f t="shared" si="26"/>
        <v/>
      </c>
      <c r="AI88" s="39" t="str">
        <f t="shared" si="27"/>
        <v/>
      </c>
      <c r="AJ88" s="39" t="str">
        <f t="shared" si="28"/>
        <v/>
      </c>
      <c r="AK88" s="39" t="str">
        <f t="shared" si="29"/>
        <v/>
      </c>
      <c r="AL88" s="39" t="str">
        <f t="shared" si="30"/>
        <v/>
      </c>
      <c r="AM88" s="39" t="str">
        <f t="shared" si="31"/>
        <v/>
      </c>
      <c r="AN88" s="39" t="str">
        <f t="shared" si="32"/>
        <v/>
      </c>
      <c r="AO88" s="39" t="str">
        <f t="shared" si="33"/>
        <v/>
      </c>
      <c r="AP88" s="39" t="str">
        <f t="shared" si="34"/>
        <v/>
      </c>
      <c r="AQ88" s="39" t="str">
        <f t="shared" si="35"/>
        <v/>
      </c>
      <c r="AR88" s="39" t="str">
        <f t="shared" si="36"/>
        <v/>
      </c>
      <c r="AS88" s="39" t="str">
        <f t="shared" si="37"/>
        <v/>
      </c>
      <c r="AT88" s="39" t="str">
        <f t="shared" si="38"/>
        <v/>
      </c>
      <c r="AU88" s="39" t="str">
        <f t="shared" si="39"/>
        <v/>
      </c>
    </row>
    <row r="89" spans="1:47" x14ac:dyDescent="0.25">
      <c r="A89" s="92"/>
      <c r="B89" s="69"/>
      <c r="C89" s="69"/>
      <c r="H89" s="39">
        <f t="shared" si="43"/>
        <v>0</v>
      </c>
      <c r="I89" s="39">
        <f t="shared" si="44"/>
        <v>0</v>
      </c>
      <c r="J89" s="39">
        <f t="shared" si="45"/>
        <v>0</v>
      </c>
      <c r="N89" s="39" t="str">
        <f t="shared" si="6"/>
        <v/>
      </c>
      <c r="O89" s="39" t="str">
        <f t="shared" si="7"/>
        <v/>
      </c>
      <c r="P89" s="39" t="str">
        <f t="shared" si="8"/>
        <v/>
      </c>
      <c r="Q89" s="39" t="str">
        <f t="shared" si="9"/>
        <v/>
      </c>
      <c r="R89" s="39" t="str">
        <f t="shared" si="10"/>
        <v/>
      </c>
      <c r="S89" s="39" t="str">
        <f t="shared" si="11"/>
        <v/>
      </c>
      <c r="T89" s="39" t="str">
        <f t="shared" si="12"/>
        <v/>
      </c>
      <c r="U89" s="39" t="str">
        <f t="shared" si="13"/>
        <v/>
      </c>
      <c r="V89" s="39" t="str">
        <f t="shared" si="14"/>
        <v/>
      </c>
      <c r="W89" s="39" t="str">
        <f t="shared" si="15"/>
        <v/>
      </c>
      <c r="X89" s="39" t="str">
        <f t="shared" si="16"/>
        <v/>
      </c>
      <c r="Y89" s="39" t="str">
        <f t="shared" si="17"/>
        <v/>
      </c>
      <c r="Z89" s="39" t="str">
        <f t="shared" si="18"/>
        <v/>
      </c>
      <c r="AA89" s="39" t="str">
        <f t="shared" si="19"/>
        <v/>
      </c>
      <c r="AB89" s="39" t="str">
        <f t="shared" si="20"/>
        <v/>
      </c>
      <c r="AC89" s="39" t="str">
        <f t="shared" si="21"/>
        <v/>
      </c>
      <c r="AD89" s="39" t="str">
        <f t="shared" si="22"/>
        <v/>
      </c>
      <c r="AE89" s="39" t="str">
        <f t="shared" si="23"/>
        <v/>
      </c>
      <c r="AF89" s="39" t="str">
        <f t="shared" si="24"/>
        <v/>
      </c>
      <c r="AG89" s="39" t="str">
        <f t="shared" si="25"/>
        <v/>
      </c>
      <c r="AH89" s="39" t="str">
        <f t="shared" si="26"/>
        <v/>
      </c>
      <c r="AI89" s="39" t="str">
        <f t="shared" si="27"/>
        <v/>
      </c>
      <c r="AJ89" s="39" t="str">
        <f t="shared" si="28"/>
        <v/>
      </c>
      <c r="AK89" s="39" t="str">
        <f t="shared" si="29"/>
        <v/>
      </c>
      <c r="AL89" s="39" t="str">
        <f t="shared" si="30"/>
        <v/>
      </c>
      <c r="AM89" s="39" t="str">
        <f t="shared" si="31"/>
        <v/>
      </c>
      <c r="AN89" s="39" t="str">
        <f t="shared" si="32"/>
        <v/>
      </c>
      <c r="AO89" s="39" t="str">
        <f t="shared" si="33"/>
        <v/>
      </c>
      <c r="AP89" s="39" t="str">
        <f t="shared" si="34"/>
        <v/>
      </c>
      <c r="AQ89" s="39" t="str">
        <f t="shared" si="35"/>
        <v/>
      </c>
      <c r="AR89" s="39" t="str">
        <f t="shared" si="36"/>
        <v/>
      </c>
      <c r="AS89" s="39" t="str">
        <f t="shared" si="37"/>
        <v/>
      </c>
      <c r="AT89" s="39" t="str">
        <f t="shared" si="38"/>
        <v/>
      </c>
      <c r="AU89" s="39" t="str">
        <f t="shared" si="39"/>
        <v/>
      </c>
    </row>
    <row r="90" spans="1:47" x14ac:dyDescent="0.25">
      <c r="A90" s="92"/>
      <c r="B90" s="69"/>
      <c r="C90" s="69"/>
      <c r="H90" s="39">
        <f t="shared" si="43"/>
        <v>0</v>
      </c>
      <c r="I90" s="39">
        <f t="shared" si="44"/>
        <v>0</v>
      </c>
      <c r="J90" s="39">
        <f t="shared" si="45"/>
        <v>0</v>
      </c>
      <c r="N90" s="39" t="str">
        <f t="shared" si="6"/>
        <v/>
      </c>
      <c r="O90" s="39" t="str">
        <f t="shared" si="7"/>
        <v/>
      </c>
      <c r="P90" s="39" t="str">
        <f t="shared" si="8"/>
        <v/>
      </c>
      <c r="Q90" s="39" t="str">
        <f t="shared" si="9"/>
        <v/>
      </c>
      <c r="R90" s="39" t="str">
        <f t="shared" si="10"/>
        <v/>
      </c>
      <c r="S90" s="39" t="str">
        <f t="shared" si="11"/>
        <v/>
      </c>
      <c r="T90" s="39" t="str">
        <f t="shared" si="12"/>
        <v/>
      </c>
      <c r="U90" s="39" t="str">
        <f t="shared" si="13"/>
        <v/>
      </c>
      <c r="V90" s="39" t="str">
        <f t="shared" si="14"/>
        <v/>
      </c>
      <c r="W90" s="39" t="str">
        <f t="shared" si="15"/>
        <v/>
      </c>
      <c r="X90" s="39" t="str">
        <f t="shared" si="16"/>
        <v/>
      </c>
      <c r="Y90" s="39" t="str">
        <f t="shared" si="17"/>
        <v/>
      </c>
      <c r="Z90" s="39" t="str">
        <f t="shared" si="18"/>
        <v/>
      </c>
      <c r="AA90" s="39" t="str">
        <f t="shared" si="19"/>
        <v/>
      </c>
      <c r="AB90" s="39" t="str">
        <f t="shared" si="20"/>
        <v/>
      </c>
      <c r="AC90" s="39" t="str">
        <f t="shared" si="21"/>
        <v/>
      </c>
      <c r="AD90" s="39" t="str">
        <f t="shared" si="22"/>
        <v/>
      </c>
      <c r="AE90" s="39" t="str">
        <f t="shared" si="23"/>
        <v/>
      </c>
      <c r="AF90" s="39" t="str">
        <f t="shared" si="24"/>
        <v/>
      </c>
      <c r="AG90" s="39" t="str">
        <f t="shared" si="25"/>
        <v/>
      </c>
      <c r="AH90" s="39" t="str">
        <f t="shared" si="26"/>
        <v/>
      </c>
      <c r="AI90" s="39" t="str">
        <f t="shared" si="27"/>
        <v/>
      </c>
      <c r="AJ90" s="39" t="str">
        <f t="shared" si="28"/>
        <v/>
      </c>
      <c r="AK90" s="39" t="str">
        <f t="shared" si="29"/>
        <v/>
      </c>
      <c r="AL90" s="39" t="str">
        <f t="shared" si="30"/>
        <v/>
      </c>
      <c r="AM90" s="39" t="str">
        <f t="shared" si="31"/>
        <v/>
      </c>
      <c r="AN90" s="39" t="str">
        <f t="shared" si="32"/>
        <v/>
      </c>
      <c r="AO90" s="39" t="str">
        <f t="shared" si="33"/>
        <v/>
      </c>
      <c r="AP90" s="39" t="str">
        <f t="shared" si="34"/>
        <v/>
      </c>
      <c r="AQ90" s="39" t="str">
        <f t="shared" si="35"/>
        <v/>
      </c>
      <c r="AR90" s="39" t="str">
        <f t="shared" si="36"/>
        <v/>
      </c>
      <c r="AS90" s="39" t="str">
        <f t="shared" si="37"/>
        <v/>
      </c>
      <c r="AT90" s="39" t="str">
        <f t="shared" si="38"/>
        <v/>
      </c>
      <c r="AU90" s="39" t="str">
        <f t="shared" si="39"/>
        <v/>
      </c>
    </row>
    <row r="91" spans="1:47" x14ac:dyDescent="0.25">
      <c r="A91" s="93"/>
      <c r="B91" s="69"/>
      <c r="C91" s="69"/>
      <c r="H91" s="39">
        <f t="shared" si="43"/>
        <v>0</v>
      </c>
      <c r="I91" s="39">
        <f t="shared" si="44"/>
        <v>0</v>
      </c>
      <c r="J91" s="39">
        <f t="shared" si="45"/>
        <v>0</v>
      </c>
      <c r="N91" s="39" t="str">
        <f t="shared" si="6"/>
        <v/>
      </c>
      <c r="O91" s="39" t="str">
        <f t="shared" si="7"/>
        <v/>
      </c>
      <c r="P91" s="39" t="str">
        <f t="shared" si="8"/>
        <v/>
      </c>
      <c r="Q91" s="39" t="str">
        <f t="shared" si="9"/>
        <v/>
      </c>
      <c r="R91" s="39" t="str">
        <f t="shared" si="10"/>
        <v/>
      </c>
      <c r="S91" s="39" t="str">
        <f t="shared" si="11"/>
        <v/>
      </c>
      <c r="T91" s="39" t="str">
        <f t="shared" si="12"/>
        <v/>
      </c>
      <c r="U91" s="39" t="str">
        <f t="shared" si="13"/>
        <v/>
      </c>
      <c r="V91" s="39" t="str">
        <f t="shared" si="14"/>
        <v/>
      </c>
      <c r="W91" s="39" t="str">
        <f t="shared" si="15"/>
        <v/>
      </c>
      <c r="X91" s="39" t="str">
        <f t="shared" si="16"/>
        <v/>
      </c>
      <c r="Y91" s="39" t="str">
        <f t="shared" si="17"/>
        <v/>
      </c>
      <c r="Z91" s="39" t="str">
        <f t="shared" si="18"/>
        <v/>
      </c>
      <c r="AA91" s="39" t="str">
        <f t="shared" si="19"/>
        <v/>
      </c>
      <c r="AB91" s="39" t="str">
        <f t="shared" si="20"/>
        <v/>
      </c>
      <c r="AC91" s="39" t="str">
        <f t="shared" si="21"/>
        <v/>
      </c>
      <c r="AD91" s="39" t="str">
        <f t="shared" si="22"/>
        <v/>
      </c>
      <c r="AE91" s="39" t="str">
        <f t="shared" si="23"/>
        <v/>
      </c>
      <c r="AF91" s="39" t="str">
        <f t="shared" si="24"/>
        <v/>
      </c>
      <c r="AG91" s="39" t="str">
        <f t="shared" si="25"/>
        <v/>
      </c>
      <c r="AH91" s="39" t="str">
        <f t="shared" si="26"/>
        <v/>
      </c>
      <c r="AI91" s="39" t="str">
        <f t="shared" si="27"/>
        <v/>
      </c>
      <c r="AJ91" s="39" t="str">
        <f t="shared" si="28"/>
        <v/>
      </c>
      <c r="AK91" s="39" t="str">
        <f t="shared" si="29"/>
        <v/>
      </c>
      <c r="AL91" s="39" t="str">
        <f t="shared" si="30"/>
        <v/>
      </c>
      <c r="AM91" s="39" t="str">
        <f t="shared" si="31"/>
        <v/>
      </c>
      <c r="AN91" s="39" t="str">
        <f t="shared" si="32"/>
        <v/>
      </c>
      <c r="AO91" s="39" t="str">
        <f t="shared" si="33"/>
        <v/>
      </c>
      <c r="AP91" s="39" t="str">
        <f t="shared" si="34"/>
        <v/>
      </c>
      <c r="AQ91" s="39" t="str">
        <f t="shared" si="35"/>
        <v/>
      </c>
      <c r="AR91" s="39" t="str">
        <f t="shared" si="36"/>
        <v/>
      </c>
      <c r="AS91" s="39" t="str">
        <f t="shared" si="37"/>
        <v/>
      </c>
      <c r="AT91" s="39" t="str">
        <f t="shared" si="38"/>
        <v/>
      </c>
      <c r="AU91" s="39" t="str">
        <f t="shared" si="39"/>
        <v/>
      </c>
    </row>
    <row r="92" spans="1:47" x14ac:dyDescent="0.25">
      <c r="A92" s="93"/>
      <c r="B92" s="69"/>
      <c r="C92" s="69"/>
      <c r="H92" s="39">
        <f t="shared" si="43"/>
        <v>0</v>
      </c>
      <c r="I92" s="39">
        <f t="shared" si="44"/>
        <v>0</v>
      </c>
      <c r="J92" s="39">
        <f t="shared" si="45"/>
        <v>0</v>
      </c>
      <c r="N92" s="39" t="str">
        <f t="shared" si="6"/>
        <v/>
      </c>
      <c r="O92" s="39" t="str">
        <f t="shared" si="7"/>
        <v/>
      </c>
      <c r="P92" s="39" t="str">
        <f t="shared" si="8"/>
        <v/>
      </c>
      <c r="Q92" s="39" t="str">
        <f t="shared" si="9"/>
        <v/>
      </c>
      <c r="R92" s="39" t="str">
        <f t="shared" si="10"/>
        <v/>
      </c>
      <c r="S92" s="39" t="str">
        <f t="shared" si="11"/>
        <v/>
      </c>
      <c r="T92" s="39" t="str">
        <f t="shared" si="12"/>
        <v/>
      </c>
      <c r="U92" s="39" t="str">
        <f t="shared" si="13"/>
        <v/>
      </c>
      <c r="V92" s="39" t="str">
        <f t="shared" si="14"/>
        <v/>
      </c>
      <c r="W92" s="39" t="str">
        <f t="shared" si="15"/>
        <v/>
      </c>
      <c r="X92" s="39" t="str">
        <f t="shared" si="16"/>
        <v/>
      </c>
      <c r="Y92" s="39" t="str">
        <f t="shared" si="17"/>
        <v/>
      </c>
      <c r="Z92" s="39" t="str">
        <f t="shared" si="18"/>
        <v/>
      </c>
      <c r="AA92" s="39" t="str">
        <f t="shared" si="19"/>
        <v/>
      </c>
      <c r="AB92" s="39" t="str">
        <f t="shared" si="20"/>
        <v/>
      </c>
      <c r="AC92" s="39" t="str">
        <f t="shared" si="21"/>
        <v/>
      </c>
      <c r="AD92" s="39" t="str">
        <f t="shared" si="22"/>
        <v/>
      </c>
      <c r="AE92" s="39" t="str">
        <f t="shared" si="23"/>
        <v/>
      </c>
      <c r="AF92" s="39" t="str">
        <f t="shared" si="24"/>
        <v/>
      </c>
      <c r="AG92" s="39" t="str">
        <f t="shared" si="25"/>
        <v/>
      </c>
      <c r="AH92" s="39" t="str">
        <f t="shared" si="26"/>
        <v/>
      </c>
      <c r="AI92" s="39" t="str">
        <f t="shared" si="27"/>
        <v/>
      </c>
      <c r="AJ92" s="39" t="str">
        <f t="shared" si="28"/>
        <v/>
      </c>
      <c r="AK92" s="39" t="str">
        <f t="shared" si="29"/>
        <v/>
      </c>
      <c r="AL92" s="39" t="str">
        <f t="shared" si="30"/>
        <v/>
      </c>
      <c r="AM92" s="39" t="str">
        <f t="shared" si="31"/>
        <v/>
      </c>
      <c r="AN92" s="39" t="str">
        <f t="shared" si="32"/>
        <v/>
      </c>
      <c r="AO92" s="39" t="str">
        <f t="shared" si="33"/>
        <v/>
      </c>
      <c r="AP92" s="39" t="str">
        <f t="shared" si="34"/>
        <v/>
      </c>
      <c r="AQ92" s="39" t="str">
        <f t="shared" si="35"/>
        <v/>
      </c>
      <c r="AR92" s="39" t="str">
        <f t="shared" si="36"/>
        <v/>
      </c>
      <c r="AS92" s="39" t="str">
        <f t="shared" si="37"/>
        <v/>
      </c>
      <c r="AT92" s="39" t="str">
        <f t="shared" si="38"/>
        <v/>
      </c>
      <c r="AU92" s="39" t="str">
        <f t="shared" si="39"/>
        <v/>
      </c>
    </row>
    <row r="93" spans="1:47" x14ac:dyDescent="0.25">
      <c r="A93" s="93"/>
      <c r="B93" s="69"/>
      <c r="C93" s="69"/>
      <c r="H93" s="39">
        <f t="shared" si="42"/>
        <v>0</v>
      </c>
      <c r="I93" s="39">
        <f t="shared" si="4"/>
        <v>0</v>
      </c>
      <c r="J93" s="39">
        <f t="shared" si="41"/>
        <v>0</v>
      </c>
      <c r="N93" s="39" t="str">
        <f t="shared" si="6"/>
        <v/>
      </c>
      <c r="O93" s="39" t="str">
        <f t="shared" si="7"/>
        <v/>
      </c>
      <c r="P93" s="39" t="str">
        <f t="shared" si="8"/>
        <v/>
      </c>
      <c r="Q93" s="39" t="str">
        <f t="shared" si="9"/>
        <v/>
      </c>
      <c r="R93" s="39" t="str">
        <f t="shared" si="10"/>
        <v/>
      </c>
      <c r="S93" s="39" t="str">
        <f t="shared" si="11"/>
        <v/>
      </c>
      <c r="T93" s="39" t="str">
        <f t="shared" si="12"/>
        <v/>
      </c>
      <c r="U93" s="39" t="str">
        <f t="shared" si="13"/>
        <v/>
      </c>
      <c r="V93" s="39" t="str">
        <f t="shared" si="14"/>
        <v/>
      </c>
      <c r="W93" s="39" t="str">
        <f t="shared" si="15"/>
        <v/>
      </c>
      <c r="X93" s="39" t="str">
        <f t="shared" si="16"/>
        <v/>
      </c>
      <c r="Y93" s="39" t="str">
        <f t="shared" si="17"/>
        <v/>
      </c>
      <c r="Z93" s="39" t="str">
        <f t="shared" si="18"/>
        <v/>
      </c>
      <c r="AA93" s="39" t="str">
        <f t="shared" si="19"/>
        <v/>
      </c>
      <c r="AB93" s="39" t="str">
        <f t="shared" si="20"/>
        <v/>
      </c>
      <c r="AC93" s="39" t="str">
        <f t="shared" si="21"/>
        <v/>
      </c>
      <c r="AD93" s="39" t="str">
        <f t="shared" si="22"/>
        <v/>
      </c>
      <c r="AE93" s="39" t="str">
        <f t="shared" si="23"/>
        <v/>
      </c>
      <c r="AF93" s="39" t="str">
        <f t="shared" si="24"/>
        <v/>
      </c>
      <c r="AG93" s="39" t="str">
        <f t="shared" si="25"/>
        <v/>
      </c>
      <c r="AH93" s="39" t="str">
        <f t="shared" si="26"/>
        <v/>
      </c>
      <c r="AI93" s="39" t="str">
        <f t="shared" si="27"/>
        <v/>
      </c>
      <c r="AJ93" s="39" t="str">
        <f t="shared" si="28"/>
        <v/>
      </c>
      <c r="AK93" s="39" t="str">
        <f t="shared" si="29"/>
        <v/>
      </c>
      <c r="AL93" s="39" t="str">
        <f t="shared" si="30"/>
        <v/>
      </c>
      <c r="AM93" s="39" t="str">
        <f t="shared" si="31"/>
        <v/>
      </c>
      <c r="AN93" s="39" t="str">
        <f t="shared" si="32"/>
        <v/>
      </c>
      <c r="AO93" s="39" t="str">
        <f t="shared" si="33"/>
        <v/>
      </c>
      <c r="AP93" s="39" t="str">
        <f t="shared" si="34"/>
        <v/>
      </c>
      <c r="AQ93" s="39" t="str">
        <f t="shared" si="35"/>
        <v/>
      </c>
      <c r="AR93" s="39" t="str">
        <f t="shared" si="36"/>
        <v/>
      </c>
      <c r="AS93" s="39" t="str">
        <f t="shared" si="37"/>
        <v/>
      </c>
      <c r="AT93" s="39" t="str">
        <f t="shared" si="38"/>
        <v/>
      </c>
      <c r="AU93" s="39" t="str">
        <f t="shared" si="39"/>
        <v/>
      </c>
    </row>
    <row r="94" spans="1:47" x14ac:dyDescent="0.25">
      <c r="A94" s="93"/>
      <c r="B94" s="69"/>
      <c r="C94" s="69"/>
      <c r="H94" s="39">
        <f t="shared" si="42"/>
        <v>0</v>
      </c>
      <c r="I94" s="39">
        <f>IF(vatstatusq1="Y",IF(OR(K94="Sales income",K94="Vat expense",K94="Capital (vat)"),ROUND(H94*_vrq1/(1+_vrq1),2),0),IF(AND(vatstatusq1="F",K94="Sales income"),ROUND(H94*frvrq1,2),IF(AND(vatstatusq1="F",K94="Capital (vat)",H94&lt;=-2000),ROUND(H94*stdvrq1/(1+stdvrq1),2),0)))</f>
        <v>0</v>
      </c>
      <c r="J94" s="39">
        <f t="shared" si="41"/>
        <v>0</v>
      </c>
      <c r="N94" s="39" t="str">
        <f t="shared" si="6"/>
        <v/>
      </c>
      <c r="O94" s="39" t="str">
        <f t="shared" si="7"/>
        <v/>
      </c>
      <c r="P94" s="39" t="str">
        <f t="shared" si="8"/>
        <v/>
      </c>
      <c r="Q94" s="39" t="str">
        <f t="shared" si="9"/>
        <v/>
      </c>
      <c r="R94" s="39" t="str">
        <f t="shared" si="10"/>
        <v/>
      </c>
      <c r="S94" s="39" t="str">
        <f t="shared" si="11"/>
        <v/>
      </c>
      <c r="T94" s="39" t="str">
        <f t="shared" si="12"/>
        <v/>
      </c>
      <c r="U94" s="39" t="str">
        <f t="shared" si="13"/>
        <v/>
      </c>
      <c r="V94" s="39" t="str">
        <f t="shared" si="14"/>
        <v/>
      </c>
      <c r="W94" s="39" t="str">
        <f t="shared" si="15"/>
        <v/>
      </c>
      <c r="X94" s="39" t="str">
        <f t="shared" si="16"/>
        <v/>
      </c>
      <c r="Y94" s="39" t="str">
        <f t="shared" si="17"/>
        <v/>
      </c>
      <c r="Z94" s="39" t="str">
        <f t="shared" si="18"/>
        <v/>
      </c>
      <c r="AA94" s="39" t="str">
        <f t="shared" si="19"/>
        <v/>
      </c>
      <c r="AB94" s="39" t="str">
        <f t="shared" si="20"/>
        <v/>
      </c>
      <c r="AC94" s="39" t="str">
        <f t="shared" si="21"/>
        <v/>
      </c>
      <c r="AD94" s="39" t="str">
        <f t="shared" si="22"/>
        <v/>
      </c>
      <c r="AE94" s="39" t="str">
        <f t="shared" si="23"/>
        <v/>
      </c>
      <c r="AF94" s="39" t="str">
        <f t="shared" si="24"/>
        <v/>
      </c>
      <c r="AG94" s="39" t="str">
        <f t="shared" si="25"/>
        <v/>
      </c>
      <c r="AH94" s="39" t="str">
        <f t="shared" si="26"/>
        <v/>
      </c>
      <c r="AI94" s="39" t="str">
        <f t="shared" si="27"/>
        <v/>
      </c>
      <c r="AJ94" s="39" t="str">
        <f t="shared" si="28"/>
        <v/>
      </c>
      <c r="AK94" s="39" t="str">
        <f t="shared" si="29"/>
        <v/>
      </c>
      <c r="AL94" s="39" t="str">
        <f t="shared" si="30"/>
        <v/>
      </c>
      <c r="AM94" s="39" t="str">
        <f t="shared" si="31"/>
        <v/>
      </c>
      <c r="AN94" s="39" t="str">
        <f t="shared" si="32"/>
        <v/>
      </c>
      <c r="AO94" s="39" t="str">
        <f t="shared" si="33"/>
        <v/>
      </c>
      <c r="AP94" s="39" t="str">
        <f t="shared" si="34"/>
        <v/>
      </c>
      <c r="AQ94" s="39" t="str">
        <f t="shared" si="35"/>
        <v/>
      </c>
      <c r="AR94" s="39" t="str">
        <f t="shared" si="36"/>
        <v/>
      </c>
      <c r="AS94" s="39" t="str">
        <f t="shared" si="37"/>
        <v/>
      </c>
      <c r="AT94" s="39" t="str">
        <f t="shared" si="38"/>
        <v/>
      </c>
      <c r="AU94" s="39" t="str">
        <f t="shared" si="39"/>
        <v/>
      </c>
    </row>
    <row r="95" spans="1:47" x14ac:dyDescent="0.25">
      <c r="A95" s="93"/>
      <c r="B95" s="69"/>
      <c r="C95" s="69"/>
      <c r="H95" s="39">
        <f t="shared" si="42"/>
        <v>0</v>
      </c>
      <c r="I95" s="39">
        <f t="shared" ref="I95:I126" si="46">IF(vatstatusq1="Y",IF(OR(K95="Sales income",K95="Vat expense",K95="Capital (vat)"),ROUND(H95*_vrq1/(1+_vrq1),2),0),IF(AND(vatstatusq1="F",K95="Sales income"),ROUND(H95*frvrq1,2),IF(AND(vatstatusq1="F",K95="Capital (vat)",H95&lt;=-2000),ROUND(H95*stdvrq1/(1+stdvrq1),2),0)))</f>
        <v>0</v>
      </c>
      <c r="J95" s="39">
        <f t="shared" si="41"/>
        <v>0</v>
      </c>
      <c r="N95" s="39" t="str">
        <f t="shared" si="6"/>
        <v/>
      </c>
      <c r="O95" s="39" t="str">
        <f t="shared" si="7"/>
        <v/>
      </c>
      <c r="P95" s="39" t="str">
        <f t="shared" si="8"/>
        <v/>
      </c>
      <c r="Q95" s="39" t="str">
        <f t="shared" si="9"/>
        <v/>
      </c>
      <c r="R95" s="39" t="str">
        <f t="shared" si="10"/>
        <v/>
      </c>
      <c r="S95" s="39" t="str">
        <f t="shared" si="11"/>
        <v/>
      </c>
      <c r="T95" s="39" t="str">
        <f t="shared" si="12"/>
        <v/>
      </c>
      <c r="U95" s="39" t="str">
        <f t="shared" si="13"/>
        <v/>
      </c>
      <c r="V95" s="39" t="str">
        <f t="shared" si="14"/>
        <v/>
      </c>
      <c r="W95" s="39" t="str">
        <f t="shared" si="15"/>
        <v/>
      </c>
      <c r="X95" s="39" t="str">
        <f t="shared" si="16"/>
        <v/>
      </c>
      <c r="Y95" s="39" t="str">
        <f t="shared" si="17"/>
        <v/>
      </c>
      <c r="Z95" s="39" t="str">
        <f t="shared" si="18"/>
        <v/>
      </c>
      <c r="AA95" s="39" t="str">
        <f t="shared" si="19"/>
        <v/>
      </c>
      <c r="AB95" s="39" t="str">
        <f t="shared" si="20"/>
        <v/>
      </c>
      <c r="AC95" s="39" t="str">
        <f t="shared" si="21"/>
        <v/>
      </c>
      <c r="AD95" s="39" t="str">
        <f t="shared" si="22"/>
        <v/>
      </c>
      <c r="AE95" s="39" t="str">
        <f t="shared" si="23"/>
        <v/>
      </c>
      <c r="AF95" s="39" t="str">
        <f t="shared" si="24"/>
        <v/>
      </c>
      <c r="AG95" s="39" t="str">
        <f t="shared" si="25"/>
        <v/>
      </c>
      <c r="AH95" s="39" t="str">
        <f t="shared" si="26"/>
        <v/>
      </c>
      <c r="AI95" s="39" t="str">
        <f t="shared" si="27"/>
        <v/>
      </c>
      <c r="AJ95" s="39" t="str">
        <f t="shared" si="28"/>
        <v/>
      </c>
      <c r="AK95" s="39" t="str">
        <f t="shared" si="29"/>
        <v/>
      </c>
      <c r="AL95" s="39" t="str">
        <f t="shared" si="30"/>
        <v/>
      </c>
      <c r="AM95" s="39" t="str">
        <f t="shared" si="31"/>
        <v/>
      </c>
      <c r="AN95" s="39" t="str">
        <f t="shared" si="32"/>
        <v/>
      </c>
      <c r="AO95" s="39" t="str">
        <f t="shared" si="33"/>
        <v/>
      </c>
      <c r="AP95" s="39" t="str">
        <f t="shared" si="34"/>
        <v/>
      </c>
      <c r="AQ95" s="39" t="str">
        <f t="shared" si="35"/>
        <v/>
      </c>
      <c r="AR95" s="39" t="str">
        <f t="shared" si="36"/>
        <v/>
      </c>
      <c r="AS95" s="39" t="str">
        <f t="shared" si="37"/>
        <v/>
      </c>
      <c r="AT95" s="39" t="str">
        <f t="shared" si="38"/>
        <v/>
      </c>
      <c r="AU95" s="39" t="str">
        <f t="shared" si="39"/>
        <v/>
      </c>
    </row>
    <row r="96" spans="1:47" x14ac:dyDescent="0.25">
      <c r="A96" s="93"/>
      <c r="B96" s="69"/>
      <c r="C96" s="69"/>
      <c r="H96" s="39">
        <f t="shared" si="42"/>
        <v>0</v>
      </c>
      <c r="I96" s="39">
        <f t="shared" si="46"/>
        <v>0</v>
      </c>
      <c r="J96" s="39">
        <f t="shared" si="41"/>
        <v>0</v>
      </c>
      <c r="N96" s="39" t="str">
        <f t="shared" si="6"/>
        <v/>
      </c>
      <c r="O96" s="39" t="str">
        <f t="shared" si="7"/>
        <v/>
      </c>
      <c r="P96" s="39" t="str">
        <f t="shared" si="8"/>
        <v/>
      </c>
      <c r="Q96" s="39" t="str">
        <f t="shared" si="9"/>
        <v/>
      </c>
      <c r="R96" s="39" t="str">
        <f t="shared" si="10"/>
        <v/>
      </c>
      <c r="S96" s="39" t="str">
        <f t="shared" si="11"/>
        <v/>
      </c>
      <c r="T96" s="39" t="str">
        <f t="shared" si="12"/>
        <v/>
      </c>
      <c r="U96" s="39" t="str">
        <f t="shared" si="13"/>
        <v/>
      </c>
      <c r="V96" s="39" t="str">
        <f t="shared" si="14"/>
        <v/>
      </c>
      <c r="W96" s="39" t="str">
        <f t="shared" si="15"/>
        <v/>
      </c>
      <c r="X96" s="39" t="str">
        <f t="shared" si="16"/>
        <v/>
      </c>
      <c r="Y96" s="39" t="str">
        <f t="shared" si="17"/>
        <v/>
      </c>
      <c r="Z96" s="39" t="str">
        <f t="shared" si="18"/>
        <v/>
      </c>
      <c r="AA96" s="39" t="str">
        <f t="shared" si="19"/>
        <v/>
      </c>
      <c r="AB96" s="39" t="str">
        <f t="shared" si="20"/>
        <v/>
      </c>
      <c r="AC96" s="39" t="str">
        <f t="shared" si="21"/>
        <v/>
      </c>
      <c r="AD96" s="39" t="str">
        <f t="shared" si="22"/>
        <v/>
      </c>
      <c r="AE96" s="39" t="str">
        <f t="shared" si="23"/>
        <v/>
      </c>
      <c r="AF96" s="39" t="str">
        <f t="shared" si="24"/>
        <v/>
      </c>
      <c r="AG96" s="39" t="str">
        <f t="shared" si="25"/>
        <v/>
      </c>
      <c r="AH96" s="39" t="str">
        <f t="shared" si="26"/>
        <v/>
      </c>
      <c r="AI96" s="39" t="str">
        <f t="shared" si="27"/>
        <v/>
      </c>
      <c r="AJ96" s="39" t="str">
        <f t="shared" si="28"/>
        <v/>
      </c>
      <c r="AK96" s="39" t="str">
        <f t="shared" si="29"/>
        <v/>
      </c>
      <c r="AL96" s="39" t="str">
        <f t="shared" si="30"/>
        <v/>
      </c>
      <c r="AM96" s="39" t="str">
        <f t="shared" si="31"/>
        <v/>
      </c>
      <c r="AN96" s="39" t="str">
        <f t="shared" si="32"/>
        <v/>
      </c>
      <c r="AO96" s="39" t="str">
        <f t="shared" si="33"/>
        <v/>
      </c>
      <c r="AP96" s="39" t="str">
        <f t="shared" si="34"/>
        <v/>
      </c>
      <c r="AQ96" s="39" t="str">
        <f t="shared" si="35"/>
        <v/>
      </c>
      <c r="AR96" s="39" t="str">
        <f t="shared" si="36"/>
        <v/>
      </c>
      <c r="AS96" s="39" t="str">
        <f t="shared" si="37"/>
        <v/>
      </c>
      <c r="AT96" s="39" t="str">
        <f t="shared" si="38"/>
        <v/>
      </c>
      <c r="AU96" s="39" t="str">
        <f t="shared" si="39"/>
        <v/>
      </c>
    </row>
    <row r="97" spans="1:47" x14ac:dyDescent="0.25">
      <c r="A97" s="93"/>
      <c r="B97" s="69"/>
      <c r="C97" s="69"/>
      <c r="H97" s="39">
        <f t="shared" si="42"/>
        <v>0</v>
      </c>
      <c r="I97" s="39">
        <f t="shared" si="46"/>
        <v>0</v>
      </c>
      <c r="J97" s="39">
        <f t="shared" si="41"/>
        <v>0</v>
      </c>
      <c r="N97" s="39" t="str">
        <f t="shared" si="6"/>
        <v/>
      </c>
      <c r="O97" s="39" t="str">
        <f t="shared" si="7"/>
        <v/>
      </c>
      <c r="P97" s="39" t="str">
        <f t="shared" si="8"/>
        <v/>
      </c>
      <c r="Q97" s="39" t="str">
        <f t="shared" si="9"/>
        <v/>
      </c>
      <c r="R97" s="39" t="str">
        <f t="shared" si="10"/>
        <v/>
      </c>
      <c r="S97" s="39" t="str">
        <f t="shared" si="11"/>
        <v/>
      </c>
      <c r="T97" s="39" t="str">
        <f t="shared" si="12"/>
        <v/>
      </c>
      <c r="U97" s="39" t="str">
        <f t="shared" si="13"/>
        <v/>
      </c>
      <c r="V97" s="39" t="str">
        <f t="shared" si="14"/>
        <v/>
      </c>
      <c r="W97" s="39" t="str">
        <f t="shared" si="15"/>
        <v/>
      </c>
      <c r="X97" s="39" t="str">
        <f t="shared" si="16"/>
        <v/>
      </c>
      <c r="Y97" s="39" t="str">
        <f t="shared" si="17"/>
        <v/>
      </c>
      <c r="Z97" s="39" t="str">
        <f t="shared" si="18"/>
        <v/>
      </c>
      <c r="AA97" s="39" t="str">
        <f t="shared" si="19"/>
        <v/>
      </c>
      <c r="AB97" s="39" t="str">
        <f t="shared" si="20"/>
        <v/>
      </c>
      <c r="AC97" s="39" t="str">
        <f t="shared" si="21"/>
        <v/>
      </c>
      <c r="AD97" s="39" t="str">
        <f t="shared" si="22"/>
        <v/>
      </c>
      <c r="AE97" s="39" t="str">
        <f t="shared" si="23"/>
        <v/>
      </c>
      <c r="AF97" s="39" t="str">
        <f t="shared" si="24"/>
        <v/>
      </c>
      <c r="AG97" s="39" t="str">
        <f t="shared" si="25"/>
        <v/>
      </c>
      <c r="AH97" s="39" t="str">
        <f t="shared" si="26"/>
        <v/>
      </c>
      <c r="AI97" s="39" t="str">
        <f t="shared" si="27"/>
        <v/>
      </c>
      <c r="AJ97" s="39" t="str">
        <f t="shared" si="28"/>
        <v/>
      </c>
      <c r="AK97" s="39" t="str">
        <f t="shared" si="29"/>
        <v/>
      </c>
      <c r="AL97" s="39" t="str">
        <f t="shared" si="30"/>
        <v/>
      </c>
      <c r="AM97" s="39" t="str">
        <f t="shared" si="31"/>
        <v/>
      </c>
      <c r="AN97" s="39" t="str">
        <f t="shared" si="32"/>
        <v/>
      </c>
      <c r="AO97" s="39" t="str">
        <f t="shared" si="33"/>
        <v/>
      </c>
      <c r="AP97" s="39" t="str">
        <f t="shared" si="34"/>
        <v/>
      </c>
      <c r="AQ97" s="39" t="str">
        <f t="shared" si="35"/>
        <v/>
      </c>
      <c r="AR97" s="39" t="str">
        <f t="shared" si="36"/>
        <v/>
      </c>
      <c r="AS97" s="39" t="str">
        <f t="shared" si="37"/>
        <v/>
      </c>
      <c r="AT97" s="39" t="str">
        <f t="shared" si="38"/>
        <v/>
      </c>
      <c r="AU97" s="39" t="str">
        <f t="shared" si="39"/>
        <v/>
      </c>
    </row>
    <row r="98" spans="1:47" x14ac:dyDescent="0.25">
      <c r="A98" s="93"/>
      <c r="B98" s="69"/>
      <c r="C98" s="69"/>
      <c r="H98" s="39">
        <f t="shared" si="42"/>
        <v>0</v>
      </c>
      <c r="I98" s="39">
        <f t="shared" si="46"/>
        <v>0</v>
      </c>
      <c r="J98" s="39">
        <f t="shared" si="41"/>
        <v>0</v>
      </c>
      <c r="N98" s="39" t="str">
        <f t="shared" si="6"/>
        <v/>
      </c>
      <c r="O98" s="39" t="str">
        <f t="shared" si="7"/>
        <v/>
      </c>
      <c r="P98" s="39" t="str">
        <f t="shared" si="8"/>
        <v/>
      </c>
      <c r="Q98" s="39" t="str">
        <f t="shared" si="9"/>
        <v/>
      </c>
      <c r="R98" s="39" t="str">
        <f t="shared" si="10"/>
        <v/>
      </c>
      <c r="S98" s="39" t="str">
        <f t="shared" si="11"/>
        <v/>
      </c>
      <c r="T98" s="39" t="str">
        <f t="shared" si="12"/>
        <v/>
      </c>
      <c r="U98" s="39" t="str">
        <f t="shared" si="13"/>
        <v/>
      </c>
      <c r="V98" s="39" t="str">
        <f t="shared" si="14"/>
        <v/>
      </c>
      <c r="W98" s="39" t="str">
        <f t="shared" si="15"/>
        <v/>
      </c>
      <c r="X98" s="39" t="str">
        <f t="shared" si="16"/>
        <v/>
      </c>
      <c r="Y98" s="39" t="str">
        <f t="shared" si="17"/>
        <v/>
      </c>
      <c r="Z98" s="39" t="str">
        <f t="shared" si="18"/>
        <v/>
      </c>
      <c r="AA98" s="39" t="str">
        <f t="shared" si="19"/>
        <v/>
      </c>
      <c r="AB98" s="39" t="str">
        <f t="shared" si="20"/>
        <v/>
      </c>
      <c r="AC98" s="39" t="str">
        <f t="shared" si="21"/>
        <v/>
      </c>
      <c r="AD98" s="39" t="str">
        <f t="shared" si="22"/>
        <v/>
      </c>
      <c r="AE98" s="39" t="str">
        <f t="shared" si="23"/>
        <v/>
      </c>
      <c r="AF98" s="39" t="str">
        <f t="shared" si="24"/>
        <v/>
      </c>
      <c r="AG98" s="39" t="str">
        <f t="shared" si="25"/>
        <v/>
      </c>
      <c r="AH98" s="39" t="str">
        <f t="shared" si="26"/>
        <v/>
      </c>
      <c r="AI98" s="39" t="str">
        <f t="shared" si="27"/>
        <v/>
      </c>
      <c r="AJ98" s="39" t="str">
        <f t="shared" si="28"/>
        <v/>
      </c>
      <c r="AK98" s="39" t="str">
        <f t="shared" si="29"/>
        <v/>
      </c>
      <c r="AL98" s="39" t="str">
        <f t="shared" si="30"/>
        <v/>
      </c>
      <c r="AM98" s="39" t="str">
        <f t="shared" si="31"/>
        <v/>
      </c>
      <c r="AN98" s="39" t="str">
        <f t="shared" si="32"/>
        <v/>
      </c>
      <c r="AO98" s="39" t="str">
        <f t="shared" si="33"/>
        <v/>
      </c>
      <c r="AP98" s="39" t="str">
        <f t="shared" si="34"/>
        <v/>
      </c>
      <c r="AQ98" s="39" t="str">
        <f t="shared" si="35"/>
        <v/>
      </c>
      <c r="AR98" s="39" t="str">
        <f t="shared" si="36"/>
        <v/>
      </c>
      <c r="AS98" s="39" t="str">
        <f t="shared" si="37"/>
        <v/>
      </c>
      <c r="AT98" s="39" t="str">
        <f t="shared" si="38"/>
        <v/>
      </c>
      <c r="AU98" s="39" t="str">
        <f t="shared" si="39"/>
        <v/>
      </c>
    </row>
    <row r="99" spans="1:47" x14ac:dyDescent="0.25">
      <c r="A99" s="93"/>
      <c r="B99" s="69"/>
      <c r="C99" s="69"/>
      <c r="H99" s="39">
        <f t="shared" si="42"/>
        <v>0</v>
      </c>
      <c r="I99" s="39">
        <f t="shared" si="46"/>
        <v>0</v>
      </c>
      <c r="J99" s="39">
        <f t="shared" si="41"/>
        <v>0</v>
      </c>
      <c r="N99" s="39" t="str">
        <f t="shared" si="6"/>
        <v/>
      </c>
      <c r="O99" s="39" t="str">
        <f t="shared" si="7"/>
        <v/>
      </c>
      <c r="P99" s="39" t="str">
        <f t="shared" si="8"/>
        <v/>
      </c>
      <c r="Q99" s="39" t="str">
        <f t="shared" si="9"/>
        <v/>
      </c>
      <c r="R99" s="39" t="str">
        <f t="shared" si="10"/>
        <v/>
      </c>
      <c r="S99" s="39" t="str">
        <f t="shared" si="11"/>
        <v/>
      </c>
      <c r="T99" s="39" t="str">
        <f t="shared" si="12"/>
        <v/>
      </c>
      <c r="U99" s="39" t="str">
        <f t="shared" si="13"/>
        <v/>
      </c>
      <c r="V99" s="39" t="str">
        <f t="shared" si="14"/>
        <v/>
      </c>
      <c r="W99" s="39" t="str">
        <f t="shared" si="15"/>
        <v/>
      </c>
      <c r="X99" s="39" t="str">
        <f t="shared" si="16"/>
        <v/>
      </c>
      <c r="Y99" s="39" t="str">
        <f t="shared" si="17"/>
        <v/>
      </c>
      <c r="Z99" s="39" t="str">
        <f t="shared" si="18"/>
        <v/>
      </c>
      <c r="AA99" s="39" t="str">
        <f t="shared" si="19"/>
        <v/>
      </c>
      <c r="AB99" s="39" t="str">
        <f t="shared" si="20"/>
        <v/>
      </c>
      <c r="AC99" s="39" t="str">
        <f t="shared" si="21"/>
        <v/>
      </c>
      <c r="AD99" s="39" t="str">
        <f t="shared" si="22"/>
        <v/>
      </c>
      <c r="AE99" s="39" t="str">
        <f t="shared" si="23"/>
        <v/>
      </c>
      <c r="AF99" s="39" t="str">
        <f t="shared" si="24"/>
        <v/>
      </c>
      <c r="AG99" s="39" t="str">
        <f t="shared" si="25"/>
        <v/>
      </c>
      <c r="AH99" s="39" t="str">
        <f t="shared" si="26"/>
        <v/>
      </c>
      <c r="AI99" s="39" t="str">
        <f t="shared" si="27"/>
        <v/>
      </c>
      <c r="AJ99" s="39" t="str">
        <f t="shared" si="28"/>
        <v/>
      </c>
      <c r="AK99" s="39" t="str">
        <f t="shared" si="29"/>
        <v/>
      </c>
      <c r="AL99" s="39" t="str">
        <f t="shared" si="30"/>
        <v/>
      </c>
      <c r="AM99" s="39" t="str">
        <f t="shared" si="31"/>
        <v/>
      </c>
      <c r="AN99" s="39" t="str">
        <f t="shared" si="32"/>
        <v/>
      </c>
      <c r="AO99" s="39" t="str">
        <f t="shared" si="33"/>
        <v/>
      </c>
      <c r="AP99" s="39" t="str">
        <f t="shared" si="34"/>
        <v/>
      </c>
      <c r="AQ99" s="39" t="str">
        <f t="shared" si="35"/>
        <v/>
      </c>
      <c r="AR99" s="39" t="str">
        <f t="shared" si="36"/>
        <v/>
      </c>
      <c r="AS99" s="39" t="str">
        <f t="shared" si="37"/>
        <v/>
      </c>
      <c r="AT99" s="39" t="str">
        <f t="shared" si="38"/>
        <v/>
      </c>
      <c r="AU99" s="39" t="str">
        <f t="shared" si="39"/>
        <v/>
      </c>
    </row>
    <row r="100" spans="1:47" x14ac:dyDescent="0.25">
      <c r="A100" s="93"/>
      <c r="B100" s="69"/>
      <c r="C100" s="69"/>
      <c r="H100" s="39">
        <f t="shared" si="42"/>
        <v>0</v>
      </c>
      <c r="I100" s="39">
        <f t="shared" si="46"/>
        <v>0</v>
      </c>
      <c r="J100" s="39">
        <f t="shared" si="41"/>
        <v>0</v>
      </c>
      <c r="N100" s="39" t="str">
        <f t="shared" si="6"/>
        <v/>
      </c>
      <c r="O100" s="39" t="str">
        <f t="shared" si="7"/>
        <v/>
      </c>
      <c r="P100" s="39" t="str">
        <f t="shared" si="8"/>
        <v/>
      </c>
      <c r="Q100" s="39" t="str">
        <f t="shared" si="9"/>
        <v/>
      </c>
      <c r="R100" s="39" t="str">
        <f t="shared" si="10"/>
        <v/>
      </c>
      <c r="S100" s="39" t="str">
        <f t="shared" si="11"/>
        <v/>
      </c>
      <c r="T100" s="39" t="str">
        <f t="shared" si="12"/>
        <v/>
      </c>
      <c r="U100" s="39" t="str">
        <f t="shared" si="13"/>
        <v/>
      </c>
      <c r="V100" s="39" t="str">
        <f t="shared" si="14"/>
        <v/>
      </c>
      <c r="W100" s="39" t="str">
        <f t="shared" si="15"/>
        <v/>
      </c>
      <c r="X100" s="39" t="str">
        <f t="shared" si="16"/>
        <v/>
      </c>
      <c r="Y100" s="39" t="str">
        <f t="shared" si="17"/>
        <v/>
      </c>
      <c r="Z100" s="39" t="str">
        <f t="shared" si="18"/>
        <v/>
      </c>
      <c r="AA100" s="39" t="str">
        <f t="shared" si="19"/>
        <v/>
      </c>
      <c r="AB100" s="39" t="str">
        <f t="shared" si="20"/>
        <v/>
      </c>
      <c r="AC100" s="39" t="str">
        <f t="shared" si="21"/>
        <v/>
      </c>
      <c r="AD100" s="39" t="str">
        <f t="shared" si="22"/>
        <v/>
      </c>
      <c r="AE100" s="39" t="str">
        <f t="shared" si="23"/>
        <v/>
      </c>
      <c r="AF100" s="39" t="str">
        <f t="shared" si="24"/>
        <v/>
      </c>
      <c r="AG100" s="39" t="str">
        <f t="shared" si="25"/>
        <v/>
      </c>
      <c r="AH100" s="39" t="str">
        <f t="shared" si="26"/>
        <v/>
      </c>
      <c r="AI100" s="39" t="str">
        <f t="shared" si="27"/>
        <v/>
      </c>
      <c r="AJ100" s="39" t="str">
        <f t="shared" si="28"/>
        <v/>
      </c>
      <c r="AK100" s="39" t="str">
        <f t="shared" si="29"/>
        <v/>
      </c>
      <c r="AL100" s="39" t="str">
        <f t="shared" si="30"/>
        <v/>
      </c>
      <c r="AM100" s="39" t="str">
        <f t="shared" si="31"/>
        <v/>
      </c>
      <c r="AN100" s="39" t="str">
        <f t="shared" si="32"/>
        <v/>
      </c>
      <c r="AO100" s="39" t="str">
        <f t="shared" si="33"/>
        <v/>
      </c>
      <c r="AP100" s="39" t="str">
        <f t="shared" si="34"/>
        <v/>
      </c>
      <c r="AQ100" s="39" t="str">
        <f t="shared" si="35"/>
        <v/>
      </c>
      <c r="AR100" s="39" t="str">
        <f t="shared" si="36"/>
        <v/>
      </c>
      <c r="AS100" s="39" t="str">
        <f t="shared" si="37"/>
        <v/>
      </c>
      <c r="AT100" s="39" t="str">
        <f t="shared" si="38"/>
        <v/>
      </c>
      <c r="AU100" s="39" t="str">
        <f t="shared" si="39"/>
        <v/>
      </c>
    </row>
    <row r="101" spans="1:47" x14ac:dyDescent="0.25">
      <c r="A101" s="93"/>
      <c r="B101" s="69"/>
      <c r="C101" s="69"/>
      <c r="H101" s="39">
        <f t="shared" si="42"/>
        <v>0</v>
      </c>
      <c r="I101" s="39">
        <f t="shared" si="46"/>
        <v>0</v>
      </c>
      <c r="J101" s="39">
        <f t="shared" si="41"/>
        <v>0</v>
      </c>
      <c r="N101" s="39" t="str">
        <f t="shared" si="6"/>
        <v/>
      </c>
      <c r="O101" s="39" t="str">
        <f t="shared" si="7"/>
        <v/>
      </c>
      <c r="P101" s="39" t="str">
        <f t="shared" si="8"/>
        <v/>
      </c>
      <c r="Q101" s="39" t="str">
        <f t="shared" si="9"/>
        <v/>
      </c>
      <c r="R101" s="39" t="str">
        <f t="shared" si="10"/>
        <v/>
      </c>
      <c r="S101" s="39" t="str">
        <f t="shared" si="11"/>
        <v/>
      </c>
      <c r="T101" s="39" t="str">
        <f t="shared" si="12"/>
        <v/>
      </c>
      <c r="U101" s="39" t="str">
        <f t="shared" si="13"/>
        <v/>
      </c>
      <c r="V101" s="39" t="str">
        <f t="shared" si="14"/>
        <v/>
      </c>
      <c r="W101" s="39" t="str">
        <f t="shared" si="15"/>
        <v/>
      </c>
      <c r="X101" s="39" t="str">
        <f t="shared" si="16"/>
        <v/>
      </c>
      <c r="Y101" s="39" t="str">
        <f t="shared" si="17"/>
        <v/>
      </c>
      <c r="Z101" s="39" t="str">
        <f t="shared" si="18"/>
        <v/>
      </c>
      <c r="AA101" s="39" t="str">
        <f t="shared" si="19"/>
        <v/>
      </c>
      <c r="AB101" s="39" t="str">
        <f t="shared" si="20"/>
        <v/>
      </c>
      <c r="AC101" s="39" t="str">
        <f t="shared" si="21"/>
        <v/>
      </c>
      <c r="AD101" s="39" t="str">
        <f t="shared" si="22"/>
        <v/>
      </c>
      <c r="AE101" s="39" t="str">
        <f t="shared" si="23"/>
        <v/>
      </c>
      <c r="AF101" s="39" t="str">
        <f t="shared" si="24"/>
        <v/>
      </c>
      <c r="AG101" s="39" t="str">
        <f t="shared" si="25"/>
        <v/>
      </c>
      <c r="AH101" s="39" t="str">
        <f t="shared" si="26"/>
        <v/>
      </c>
      <c r="AI101" s="39" t="str">
        <f t="shared" si="27"/>
        <v/>
      </c>
      <c r="AJ101" s="39" t="str">
        <f t="shared" si="28"/>
        <v/>
      </c>
      <c r="AK101" s="39" t="str">
        <f t="shared" si="29"/>
        <v/>
      </c>
      <c r="AL101" s="39" t="str">
        <f t="shared" si="30"/>
        <v/>
      </c>
      <c r="AM101" s="39" t="str">
        <f t="shared" si="31"/>
        <v/>
      </c>
      <c r="AN101" s="39" t="str">
        <f t="shared" si="32"/>
        <v/>
      </c>
      <c r="AO101" s="39" t="str">
        <f t="shared" si="33"/>
        <v/>
      </c>
      <c r="AP101" s="39" t="str">
        <f t="shared" si="34"/>
        <v/>
      </c>
      <c r="AQ101" s="39" t="str">
        <f t="shared" si="35"/>
        <v/>
      </c>
      <c r="AR101" s="39" t="str">
        <f t="shared" si="36"/>
        <v/>
      </c>
      <c r="AS101" s="39" t="str">
        <f t="shared" si="37"/>
        <v/>
      </c>
      <c r="AT101" s="39" t="str">
        <f t="shared" si="38"/>
        <v/>
      </c>
      <c r="AU101" s="39" t="str">
        <f t="shared" si="39"/>
        <v/>
      </c>
    </row>
    <row r="102" spans="1:47" x14ac:dyDescent="0.25">
      <c r="A102" s="93"/>
      <c r="B102" s="69"/>
      <c r="C102" s="69"/>
      <c r="H102" s="39">
        <f t="shared" si="42"/>
        <v>0</v>
      </c>
      <c r="I102" s="39">
        <f t="shared" si="46"/>
        <v>0</v>
      </c>
      <c r="J102" s="39">
        <f t="shared" si="41"/>
        <v>0</v>
      </c>
      <c r="N102" s="39" t="str">
        <f t="shared" si="6"/>
        <v/>
      </c>
      <c r="O102" s="39" t="str">
        <f t="shared" si="7"/>
        <v/>
      </c>
      <c r="P102" s="39" t="str">
        <f t="shared" si="8"/>
        <v/>
      </c>
      <c r="Q102" s="39" t="str">
        <f t="shared" si="9"/>
        <v/>
      </c>
      <c r="R102" s="39" t="str">
        <f t="shared" si="10"/>
        <v/>
      </c>
      <c r="S102" s="39" t="str">
        <f t="shared" si="11"/>
        <v/>
      </c>
      <c r="T102" s="39" t="str">
        <f t="shared" si="12"/>
        <v/>
      </c>
      <c r="U102" s="39" t="str">
        <f t="shared" si="13"/>
        <v/>
      </c>
      <c r="V102" s="39" t="str">
        <f t="shared" si="14"/>
        <v/>
      </c>
      <c r="W102" s="39" t="str">
        <f t="shared" si="15"/>
        <v/>
      </c>
      <c r="X102" s="39" t="str">
        <f t="shared" si="16"/>
        <v/>
      </c>
      <c r="Y102" s="39" t="str">
        <f t="shared" si="17"/>
        <v/>
      </c>
      <c r="Z102" s="39" t="str">
        <f t="shared" si="18"/>
        <v/>
      </c>
      <c r="AA102" s="39" t="str">
        <f t="shared" si="19"/>
        <v/>
      </c>
      <c r="AB102" s="39" t="str">
        <f t="shared" si="20"/>
        <v/>
      </c>
      <c r="AC102" s="39" t="str">
        <f t="shared" si="21"/>
        <v/>
      </c>
      <c r="AD102" s="39" t="str">
        <f t="shared" si="22"/>
        <v/>
      </c>
      <c r="AE102" s="39" t="str">
        <f t="shared" si="23"/>
        <v/>
      </c>
      <c r="AF102" s="39" t="str">
        <f t="shared" si="24"/>
        <v/>
      </c>
      <c r="AG102" s="39" t="str">
        <f t="shared" si="25"/>
        <v/>
      </c>
      <c r="AH102" s="39" t="str">
        <f t="shared" si="26"/>
        <v/>
      </c>
      <c r="AI102" s="39" t="str">
        <f t="shared" si="27"/>
        <v/>
      </c>
      <c r="AJ102" s="39" t="str">
        <f t="shared" si="28"/>
        <v/>
      </c>
      <c r="AK102" s="39" t="str">
        <f t="shared" si="29"/>
        <v/>
      </c>
      <c r="AL102" s="39" t="str">
        <f t="shared" si="30"/>
        <v/>
      </c>
      <c r="AM102" s="39" t="str">
        <f t="shared" si="31"/>
        <v/>
      </c>
      <c r="AN102" s="39" t="str">
        <f t="shared" si="32"/>
        <v/>
      </c>
      <c r="AO102" s="39" t="str">
        <f t="shared" si="33"/>
        <v/>
      </c>
      <c r="AP102" s="39" t="str">
        <f t="shared" si="34"/>
        <v/>
      </c>
      <c r="AQ102" s="39" t="str">
        <f t="shared" si="35"/>
        <v/>
      </c>
      <c r="AR102" s="39" t="str">
        <f t="shared" si="36"/>
        <v/>
      </c>
      <c r="AS102" s="39" t="str">
        <f t="shared" si="37"/>
        <v/>
      </c>
      <c r="AT102" s="39" t="str">
        <f t="shared" si="38"/>
        <v/>
      </c>
      <c r="AU102" s="39" t="str">
        <f t="shared" si="39"/>
        <v/>
      </c>
    </row>
    <row r="103" spans="1:47" x14ac:dyDescent="0.25">
      <c r="A103" s="93"/>
      <c r="B103" s="69"/>
      <c r="C103" s="69"/>
      <c r="H103" s="39">
        <f t="shared" si="42"/>
        <v>0</v>
      </c>
      <c r="I103" s="39">
        <f t="shared" si="46"/>
        <v>0</v>
      </c>
      <c r="J103" s="39">
        <f t="shared" si="41"/>
        <v>0</v>
      </c>
      <c r="N103" s="39" t="str">
        <f t="shared" si="6"/>
        <v/>
      </c>
      <c r="O103" s="39" t="str">
        <f t="shared" si="7"/>
        <v/>
      </c>
      <c r="P103" s="39" t="str">
        <f t="shared" si="8"/>
        <v/>
      </c>
      <c r="Q103" s="39" t="str">
        <f t="shared" si="9"/>
        <v/>
      </c>
      <c r="R103" s="39" t="str">
        <f t="shared" si="10"/>
        <v/>
      </c>
      <c r="S103" s="39" t="str">
        <f t="shared" si="11"/>
        <v/>
      </c>
      <c r="T103" s="39" t="str">
        <f t="shared" si="12"/>
        <v/>
      </c>
      <c r="U103" s="39" t="str">
        <f t="shared" si="13"/>
        <v/>
      </c>
      <c r="V103" s="39" t="str">
        <f t="shared" si="14"/>
        <v/>
      </c>
      <c r="W103" s="39" t="str">
        <f t="shared" si="15"/>
        <v/>
      </c>
      <c r="X103" s="39" t="str">
        <f t="shared" si="16"/>
        <v/>
      </c>
      <c r="Y103" s="39" t="str">
        <f t="shared" si="17"/>
        <v/>
      </c>
      <c r="Z103" s="39" t="str">
        <f t="shared" si="18"/>
        <v/>
      </c>
      <c r="AA103" s="39" t="str">
        <f t="shared" si="19"/>
        <v/>
      </c>
      <c r="AB103" s="39" t="str">
        <f t="shared" si="20"/>
        <v/>
      </c>
      <c r="AC103" s="39" t="str">
        <f t="shared" si="21"/>
        <v/>
      </c>
      <c r="AD103" s="39" t="str">
        <f t="shared" si="22"/>
        <v/>
      </c>
      <c r="AE103" s="39" t="str">
        <f t="shared" si="23"/>
        <v/>
      </c>
      <c r="AF103" s="39" t="str">
        <f t="shared" si="24"/>
        <v/>
      </c>
      <c r="AG103" s="39" t="str">
        <f t="shared" si="25"/>
        <v/>
      </c>
      <c r="AH103" s="39" t="str">
        <f t="shared" si="26"/>
        <v/>
      </c>
      <c r="AI103" s="39" t="str">
        <f t="shared" si="27"/>
        <v/>
      </c>
      <c r="AJ103" s="39" t="str">
        <f t="shared" si="28"/>
        <v/>
      </c>
      <c r="AK103" s="39" t="str">
        <f t="shared" si="29"/>
        <v/>
      </c>
      <c r="AL103" s="39" t="str">
        <f t="shared" si="30"/>
        <v/>
      </c>
      <c r="AM103" s="39" t="str">
        <f t="shared" si="31"/>
        <v/>
      </c>
      <c r="AN103" s="39" t="str">
        <f t="shared" si="32"/>
        <v/>
      </c>
      <c r="AO103" s="39" t="str">
        <f t="shared" si="33"/>
        <v/>
      </c>
      <c r="AP103" s="39" t="str">
        <f t="shared" si="34"/>
        <v/>
      </c>
      <c r="AQ103" s="39" t="str">
        <f t="shared" si="35"/>
        <v/>
      </c>
      <c r="AR103" s="39" t="str">
        <f t="shared" si="36"/>
        <v/>
      </c>
      <c r="AS103" s="39" t="str">
        <f t="shared" si="37"/>
        <v/>
      </c>
      <c r="AT103" s="39" t="str">
        <f t="shared" si="38"/>
        <v/>
      </c>
      <c r="AU103" s="39" t="str">
        <f t="shared" si="39"/>
        <v/>
      </c>
    </row>
    <row r="104" spans="1:47" x14ac:dyDescent="0.25">
      <c r="A104" s="93"/>
      <c r="B104" s="69"/>
      <c r="C104" s="69"/>
      <c r="H104" s="39">
        <f t="shared" si="42"/>
        <v>0</v>
      </c>
      <c r="I104" s="39">
        <f t="shared" si="46"/>
        <v>0</v>
      </c>
      <c r="J104" s="39">
        <f t="shared" si="41"/>
        <v>0</v>
      </c>
      <c r="N104" s="39" t="str">
        <f t="shared" si="6"/>
        <v/>
      </c>
      <c r="O104" s="39" t="str">
        <f t="shared" si="7"/>
        <v/>
      </c>
      <c r="P104" s="39" t="str">
        <f t="shared" si="8"/>
        <v/>
      </c>
      <c r="Q104" s="39" t="str">
        <f t="shared" si="9"/>
        <v/>
      </c>
      <c r="R104" s="39" t="str">
        <f t="shared" si="10"/>
        <v/>
      </c>
      <c r="S104" s="39" t="str">
        <f t="shared" si="11"/>
        <v/>
      </c>
      <c r="T104" s="39" t="str">
        <f t="shared" si="12"/>
        <v/>
      </c>
      <c r="U104" s="39" t="str">
        <f t="shared" si="13"/>
        <v/>
      </c>
      <c r="V104" s="39" t="str">
        <f t="shared" si="14"/>
        <v/>
      </c>
      <c r="W104" s="39" t="str">
        <f t="shared" si="15"/>
        <v/>
      </c>
      <c r="X104" s="39" t="str">
        <f t="shared" si="16"/>
        <v/>
      </c>
      <c r="Y104" s="39" t="str">
        <f t="shared" si="17"/>
        <v/>
      </c>
      <c r="Z104" s="39" t="str">
        <f t="shared" si="18"/>
        <v/>
      </c>
      <c r="AA104" s="39" t="str">
        <f t="shared" si="19"/>
        <v/>
      </c>
      <c r="AB104" s="39" t="str">
        <f t="shared" si="20"/>
        <v/>
      </c>
      <c r="AC104" s="39" t="str">
        <f t="shared" si="21"/>
        <v/>
      </c>
      <c r="AD104" s="39" t="str">
        <f t="shared" si="22"/>
        <v/>
      </c>
      <c r="AE104" s="39" t="str">
        <f t="shared" si="23"/>
        <v/>
      </c>
      <c r="AF104" s="39" t="str">
        <f t="shared" si="24"/>
        <v/>
      </c>
      <c r="AG104" s="39" t="str">
        <f t="shared" si="25"/>
        <v/>
      </c>
      <c r="AH104" s="39" t="str">
        <f t="shared" si="26"/>
        <v/>
      </c>
      <c r="AI104" s="39" t="str">
        <f t="shared" si="27"/>
        <v/>
      </c>
      <c r="AJ104" s="39" t="str">
        <f t="shared" si="28"/>
        <v/>
      </c>
      <c r="AK104" s="39" t="str">
        <f t="shared" si="29"/>
        <v/>
      </c>
      <c r="AL104" s="39" t="str">
        <f t="shared" si="30"/>
        <v/>
      </c>
      <c r="AM104" s="39" t="str">
        <f t="shared" si="31"/>
        <v/>
      </c>
      <c r="AN104" s="39" t="str">
        <f t="shared" si="32"/>
        <v/>
      </c>
      <c r="AO104" s="39" t="str">
        <f t="shared" si="33"/>
        <v/>
      </c>
      <c r="AP104" s="39" t="str">
        <f t="shared" si="34"/>
        <v/>
      </c>
      <c r="AQ104" s="39" t="str">
        <f t="shared" si="35"/>
        <v/>
      </c>
      <c r="AR104" s="39" t="str">
        <f t="shared" si="36"/>
        <v/>
      </c>
      <c r="AS104" s="39" t="str">
        <f t="shared" ref="AS104:AS128" si="47">IF($M104=681,$J104,"")</f>
        <v/>
      </c>
      <c r="AT104" s="39" t="str">
        <f t="shared" si="38"/>
        <v/>
      </c>
      <c r="AU104" s="39" t="str">
        <f t="shared" si="39"/>
        <v/>
      </c>
    </row>
    <row r="105" spans="1:47" x14ac:dyDescent="0.25">
      <c r="A105" s="93"/>
      <c r="B105" s="69"/>
      <c r="C105" s="69"/>
      <c r="H105" s="39">
        <f t="shared" si="42"/>
        <v>0</v>
      </c>
      <c r="I105" s="39">
        <f t="shared" si="46"/>
        <v>0</v>
      </c>
      <c r="J105" s="39">
        <f t="shared" si="41"/>
        <v>0</v>
      </c>
      <c r="N105" s="39" t="str">
        <f t="shared" si="6"/>
        <v/>
      </c>
      <c r="O105" s="39" t="str">
        <f t="shared" si="7"/>
        <v/>
      </c>
      <c r="P105" s="39" t="str">
        <f t="shared" si="8"/>
        <v/>
      </c>
      <c r="Q105" s="39" t="str">
        <f t="shared" si="9"/>
        <v/>
      </c>
      <c r="R105" s="39" t="str">
        <f t="shared" si="10"/>
        <v/>
      </c>
      <c r="S105" s="39" t="str">
        <f t="shared" si="11"/>
        <v/>
      </c>
      <c r="T105" s="39" t="str">
        <f t="shared" si="12"/>
        <v/>
      </c>
      <c r="U105" s="39" t="str">
        <f t="shared" si="13"/>
        <v/>
      </c>
      <c r="V105" s="39" t="str">
        <f t="shared" si="14"/>
        <v/>
      </c>
      <c r="W105" s="39" t="str">
        <f t="shared" si="15"/>
        <v/>
      </c>
      <c r="X105" s="39" t="str">
        <f t="shared" si="16"/>
        <v/>
      </c>
      <c r="Y105" s="39" t="str">
        <f t="shared" si="17"/>
        <v/>
      </c>
      <c r="Z105" s="39" t="str">
        <f t="shared" si="18"/>
        <v/>
      </c>
      <c r="AA105" s="39" t="str">
        <f t="shared" si="19"/>
        <v/>
      </c>
      <c r="AB105" s="39" t="str">
        <f t="shared" si="20"/>
        <v/>
      </c>
      <c r="AC105" s="39" t="str">
        <f t="shared" si="21"/>
        <v/>
      </c>
      <c r="AD105" s="39" t="str">
        <f t="shared" si="22"/>
        <v/>
      </c>
      <c r="AE105" s="39" t="str">
        <f t="shared" si="23"/>
        <v/>
      </c>
      <c r="AF105" s="39" t="str">
        <f t="shared" si="24"/>
        <v/>
      </c>
      <c r="AG105" s="39" t="str">
        <f t="shared" si="25"/>
        <v/>
      </c>
      <c r="AH105" s="39" t="str">
        <f t="shared" si="26"/>
        <v/>
      </c>
      <c r="AI105" s="39" t="str">
        <f t="shared" si="27"/>
        <v/>
      </c>
      <c r="AJ105" s="39" t="str">
        <f t="shared" si="28"/>
        <v/>
      </c>
      <c r="AK105" s="39" t="str">
        <f t="shared" si="29"/>
        <v/>
      </c>
      <c r="AL105" s="39" t="str">
        <f t="shared" si="30"/>
        <v/>
      </c>
      <c r="AM105" s="39" t="str">
        <f t="shared" si="31"/>
        <v/>
      </c>
      <c r="AN105" s="39" t="str">
        <f t="shared" si="32"/>
        <v/>
      </c>
      <c r="AO105" s="39" t="str">
        <f t="shared" si="33"/>
        <v/>
      </c>
      <c r="AP105" s="39" t="str">
        <f t="shared" si="34"/>
        <v/>
      </c>
      <c r="AQ105" s="39" t="str">
        <f t="shared" si="35"/>
        <v/>
      </c>
      <c r="AR105" s="39" t="str">
        <f t="shared" si="36"/>
        <v/>
      </c>
      <c r="AS105" s="39" t="str">
        <f t="shared" si="47"/>
        <v/>
      </c>
      <c r="AT105" s="39" t="str">
        <f t="shared" si="38"/>
        <v/>
      </c>
      <c r="AU105" s="39" t="str">
        <f t="shared" si="39"/>
        <v/>
      </c>
    </row>
    <row r="106" spans="1:47" x14ac:dyDescent="0.25">
      <c r="A106" s="93"/>
      <c r="B106" s="69"/>
      <c r="C106" s="69"/>
      <c r="H106" s="39">
        <f t="shared" si="42"/>
        <v>0</v>
      </c>
      <c r="I106" s="39">
        <f t="shared" si="46"/>
        <v>0</v>
      </c>
      <c r="J106" s="39">
        <f t="shared" si="41"/>
        <v>0</v>
      </c>
      <c r="N106" s="39" t="str">
        <f t="shared" si="6"/>
        <v/>
      </c>
      <c r="O106" s="39" t="str">
        <f t="shared" si="7"/>
        <v/>
      </c>
      <c r="P106" s="39" t="str">
        <f t="shared" si="8"/>
        <v/>
      </c>
      <c r="Q106" s="39" t="str">
        <f t="shared" si="9"/>
        <v/>
      </c>
      <c r="R106" s="39" t="str">
        <f t="shared" si="10"/>
        <v/>
      </c>
      <c r="S106" s="39" t="str">
        <f t="shared" si="11"/>
        <v/>
      </c>
      <c r="T106" s="39" t="str">
        <f t="shared" si="12"/>
        <v/>
      </c>
      <c r="U106" s="39" t="str">
        <f t="shared" si="13"/>
        <v/>
      </c>
      <c r="V106" s="39" t="str">
        <f t="shared" si="14"/>
        <v/>
      </c>
      <c r="W106" s="39" t="str">
        <f t="shared" si="15"/>
        <v/>
      </c>
      <c r="X106" s="39" t="str">
        <f t="shared" si="16"/>
        <v/>
      </c>
      <c r="Y106" s="39" t="str">
        <f t="shared" si="17"/>
        <v/>
      </c>
      <c r="Z106" s="39" t="str">
        <f t="shared" si="18"/>
        <v/>
      </c>
      <c r="AA106" s="39" t="str">
        <f t="shared" si="19"/>
        <v/>
      </c>
      <c r="AB106" s="39" t="str">
        <f t="shared" si="20"/>
        <v/>
      </c>
      <c r="AC106" s="39" t="str">
        <f t="shared" si="21"/>
        <v/>
      </c>
      <c r="AD106" s="39" t="str">
        <f t="shared" si="22"/>
        <v/>
      </c>
      <c r="AE106" s="39" t="str">
        <f t="shared" si="23"/>
        <v/>
      </c>
      <c r="AF106" s="39" t="str">
        <f t="shared" si="24"/>
        <v/>
      </c>
      <c r="AG106" s="39" t="str">
        <f t="shared" si="25"/>
        <v/>
      </c>
      <c r="AH106" s="39" t="str">
        <f t="shared" si="26"/>
        <v/>
      </c>
      <c r="AI106" s="39" t="str">
        <f t="shared" si="27"/>
        <v/>
      </c>
      <c r="AJ106" s="39" t="str">
        <f t="shared" si="28"/>
        <v/>
      </c>
      <c r="AK106" s="39" t="str">
        <f t="shared" si="29"/>
        <v/>
      </c>
      <c r="AL106" s="39" t="str">
        <f t="shared" si="30"/>
        <v/>
      </c>
      <c r="AM106" s="39" t="str">
        <f t="shared" si="31"/>
        <v/>
      </c>
      <c r="AN106" s="39" t="str">
        <f t="shared" si="32"/>
        <v/>
      </c>
      <c r="AO106" s="39" t="str">
        <f t="shared" si="33"/>
        <v/>
      </c>
      <c r="AP106" s="39" t="str">
        <f t="shared" si="34"/>
        <v/>
      </c>
      <c r="AQ106" s="39" t="str">
        <f t="shared" si="35"/>
        <v/>
      </c>
      <c r="AR106" s="39" t="str">
        <f t="shared" si="36"/>
        <v/>
      </c>
      <c r="AS106" s="39" t="str">
        <f t="shared" si="47"/>
        <v/>
      </c>
      <c r="AT106" s="39" t="str">
        <f t="shared" si="38"/>
        <v/>
      </c>
      <c r="AU106" s="39" t="str">
        <f t="shared" si="39"/>
        <v/>
      </c>
    </row>
    <row r="107" spans="1:47" x14ac:dyDescent="0.25">
      <c r="A107" s="93"/>
      <c r="B107" s="69"/>
      <c r="C107" s="69"/>
      <c r="H107" s="39">
        <f t="shared" si="42"/>
        <v>0</v>
      </c>
      <c r="I107" s="39">
        <f t="shared" si="46"/>
        <v>0</v>
      </c>
      <c r="J107" s="39">
        <f t="shared" si="41"/>
        <v>0</v>
      </c>
      <c r="N107" s="39" t="str">
        <f t="shared" si="6"/>
        <v/>
      </c>
      <c r="O107" s="39" t="str">
        <f t="shared" si="7"/>
        <v/>
      </c>
      <c r="P107" s="39" t="str">
        <f t="shared" si="8"/>
        <v/>
      </c>
      <c r="Q107" s="39" t="str">
        <f t="shared" si="9"/>
        <v/>
      </c>
      <c r="R107" s="39" t="str">
        <f t="shared" si="10"/>
        <v/>
      </c>
      <c r="S107" s="39" t="str">
        <f t="shared" si="11"/>
        <v/>
      </c>
      <c r="T107" s="39" t="str">
        <f t="shared" si="12"/>
        <v/>
      </c>
      <c r="U107" s="39" t="str">
        <f t="shared" si="13"/>
        <v/>
      </c>
      <c r="V107" s="39" t="str">
        <f t="shared" si="14"/>
        <v/>
      </c>
      <c r="W107" s="39" t="str">
        <f t="shared" si="15"/>
        <v/>
      </c>
      <c r="X107" s="39" t="str">
        <f t="shared" si="16"/>
        <v/>
      </c>
      <c r="Y107" s="39" t="str">
        <f t="shared" si="17"/>
        <v/>
      </c>
      <c r="Z107" s="39" t="str">
        <f t="shared" si="18"/>
        <v/>
      </c>
      <c r="AA107" s="39" t="str">
        <f t="shared" si="19"/>
        <v/>
      </c>
      <c r="AB107" s="39" t="str">
        <f t="shared" si="20"/>
        <v/>
      </c>
      <c r="AC107" s="39" t="str">
        <f t="shared" si="21"/>
        <v/>
      </c>
      <c r="AD107" s="39" t="str">
        <f t="shared" si="22"/>
        <v/>
      </c>
      <c r="AE107" s="39" t="str">
        <f t="shared" si="23"/>
        <v/>
      </c>
      <c r="AF107" s="39" t="str">
        <f t="shared" si="24"/>
        <v/>
      </c>
      <c r="AG107" s="39" t="str">
        <f t="shared" si="25"/>
        <v/>
      </c>
      <c r="AH107" s="39" t="str">
        <f t="shared" si="26"/>
        <v/>
      </c>
      <c r="AI107" s="39" t="str">
        <f t="shared" si="27"/>
        <v/>
      </c>
      <c r="AJ107" s="39" t="str">
        <f t="shared" si="28"/>
        <v/>
      </c>
      <c r="AK107" s="39" t="str">
        <f t="shared" si="29"/>
        <v/>
      </c>
      <c r="AL107" s="39" t="str">
        <f t="shared" si="30"/>
        <v/>
      </c>
      <c r="AM107" s="39" t="str">
        <f t="shared" si="31"/>
        <v/>
      </c>
      <c r="AN107" s="39" t="str">
        <f t="shared" si="32"/>
        <v/>
      </c>
      <c r="AO107" s="39" t="str">
        <f t="shared" si="33"/>
        <v/>
      </c>
      <c r="AP107" s="39" t="str">
        <f t="shared" si="34"/>
        <v/>
      </c>
      <c r="AQ107" s="39" t="str">
        <f t="shared" si="35"/>
        <v/>
      </c>
      <c r="AR107" s="39" t="str">
        <f t="shared" si="36"/>
        <v/>
      </c>
      <c r="AS107" s="39" t="str">
        <f t="shared" si="47"/>
        <v/>
      </c>
      <c r="AT107" s="39" t="str">
        <f t="shared" si="38"/>
        <v/>
      </c>
      <c r="AU107" s="39" t="str">
        <f t="shared" si="39"/>
        <v/>
      </c>
    </row>
    <row r="108" spans="1:47" x14ac:dyDescent="0.25">
      <c r="A108" s="93"/>
      <c r="B108" s="69"/>
      <c r="C108" s="69"/>
      <c r="H108" s="39">
        <f t="shared" si="42"/>
        <v>0</v>
      </c>
      <c r="I108" s="39">
        <f t="shared" si="46"/>
        <v>0</v>
      </c>
      <c r="J108" s="39">
        <f t="shared" si="41"/>
        <v>0</v>
      </c>
      <c r="N108" s="39" t="str">
        <f t="shared" si="6"/>
        <v/>
      </c>
      <c r="O108" s="39" t="str">
        <f t="shared" si="7"/>
        <v/>
      </c>
      <c r="P108" s="39" t="str">
        <f t="shared" si="8"/>
        <v/>
      </c>
      <c r="Q108" s="39" t="str">
        <f t="shared" si="9"/>
        <v/>
      </c>
      <c r="R108" s="39" t="str">
        <f t="shared" si="10"/>
        <v/>
      </c>
      <c r="S108" s="39" t="str">
        <f t="shared" si="11"/>
        <v/>
      </c>
      <c r="T108" s="39" t="str">
        <f t="shared" si="12"/>
        <v/>
      </c>
      <c r="U108" s="39" t="str">
        <f t="shared" si="13"/>
        <v/>
      </c>
      <c r="V108" s="39" t="str">
        <f t="shared" si="14"/>
        <v/>
      </c>
      <c r="W108" s="39" t="str">
        <f t="shared" si="15"/>
        <v/>
      </c>
      <c r="X108" s="39" t="str">
        <f t="shared" si="16"/>
        <v/>
      </c>
      <c r="Y108" s="39" t="str">
        <f t="shared" si="17"/>
        <v/>
      </c>
      <c r="Z108" s="39" t="str">
        <f t="shared" si="18"/>
        <v/>
      </c>
      <c r="AA108" s="39" t="str">
        <f t="shared" si="19"/>
        <v/>
      </c>
      <c r="AB108" s="39" t="str">
        <f t="shared" si="20"/>
        <v/>
      </c>
      <c r="AC108" s="39" t="str">
        <f t="shared" si="21"/>
        <v/>
      </c>
      <c r="AD108" s="39" t="str">
        <f t="shared" si="22"/>
        <v/>
      </c>
      <c r="AE108" s="39" t="str">
        <f t="shared" si="23"/>
        <v/>
      </c>
      <c r="AF108" s="39" t="str">
        <f t="shared" si="24"/>
        <v/>
      </c>
      <c r="AG108" s="39" t="str">
        <f t="shared" si="25"/>
        <v/>
      </c>
      <c r="AH108" s="39" t="str">
        <f t="shared" si="26"/>
        <v/>
      </c>
      <c r="AI108" s="39" t="str">
        <f t="shared" si="27"/>
        <v/>
      </c>
      <c r="AJ108" s="39" t="str">
        <f t="shared" si="28"/>
        <v/>
      </c>
      <c r="AK108" s="39" t="str">
        <f t="shared" si="29"/>
        <v/>
      </c>
      <c r="AL108" s="39" t="str">
        <f t="shared" si="30"/>
        <v/>
      </c>
      <c r="AM108" s="39" t="str">
        <f t="shared" si="31"/>
        <v/>
      </c>
      <c r="AN108" s="39" t="str">
        <f t="shared" si="32"/>
        <v/>
      </c>
      <c r="AO108" s="39" t="str">
        <f t="shared" si="33"/>
        <v/>
      </c>
      <c r="AP108" s="39" t="str">
        <f t="shared" si="34"/>
        <v/>
      </c>
      <c r="AQ108" s="39" t="str">
        <f t="shared" si="35"/>
        <v/>
      </c>
      <c r="AR108" s="39" t="str">
        <f t="shared" si="36"/>
        <v/>
      </c>
      <c r="AS108" s="39" t="str">
        <f t="shared" si="47"/>
        <v/>
      </c>
      <c r="AT108" s="39" t="str">
        <f t="shared" si="38"/>
        <v/>
      </c>
      <c r="AU108" s="39" t="str">
        <f t="shared" si="39"/>
        <v/>
      </c>
    </row>
    <row r="109" spans="1:47" x14ac:dyDescent="0.25">
      <c r="A109" s="93"/>
      <c r="B109" s="69"/>
      <c r="C109" s="69"/>
      <c r="H109" s="39">
        <f t="shared" si="42"/>
        <v>0</v>
      </c>
      <c r="I109" s="39">
        <f t="shared" si="46"/>
        <v>0</v>
      </c>
      <c r="J109" s="39">
        <f t="shared" si="41"/>
        <v>0</v>
      </c>
      <c r="N109" s="39" t="str">
        <f t="shared" si="6"/>
        <v/>
      </c>
      <c r="O109" s="39" t="str">
        <f t="shared" si="7"/>
        <v/>
      </c>
      <c r="P109" s="39" t="str">
        <f t="shared" si="8"/>
        <v/>
      </c>
      <c r="Q109" s="39" t="str">
        <f t="shared" si="9"/>
        <v/>
      </c>
      <c r="R109" s="39" t="str">
        <f t="shared" si="10"/>
        <v/>
      </c>
      <c r="S109" s="39" t="str">
        <f t="shared" si="11"/>
        <v/>
      </c>
      <c r="T109" s="39" t="str">
        <f t="shared" si="12"/>
        <v/>
      </c>
      <c r="U109" s="39" t="str">
        <f t="shared" si="13"/>
        <v/>
      </c>
      <c r="V109" s="39" t="str">
        <f t="shared" si="14"/>
        <v/>
      </c>
      <c r="W109" s="39" t="str">
        <f t="shared" si="15"/>
        <v/>
      </c>
      <c r="X109" s="39" t="str">
        <f t="shared" si="16"/>
        <v/>
      </c>
      <c r="Y109" s="39" t="str">
        <f t="shared" si="17"/>
        <v/>
      </c>
      <c r="Z109" s="39" t="str">
        <f t="shared" si="18"/>
        <v/>
      </c>
      <c r="AA109" s="39" t="str">
        <f t="shared" si="19"/>
        <v/>
      </c>
      <c r="AB109" s="39" t="str">
        <f t="shared" si="20"/>
        <v/>
      </c>
      <c r="AC109" s="39" t="str">
        <f t="shared" si="21"/>
        <v/>
      </c>
      <c r="AD109" s="39" t="str">
        <f t="shared" si="22"/>
        <v/>
      </c>
      <c r="AE109" s="39" t="str">
        <f t="shared" si="23"/>
        <v/>
      </c>
      <c r="AF109" s="39" t="str">
        <f t="shared" si="24"/>
        <v/>
      </c>
      <c r="AG109" s="39" t="str">
        <f t="shared" si="25"/>
        <v/>
      </c>
      <c r="AH109" s="39" t="str">
        <f t="shared" si="26"/>
        <v/>
      </c>
      <c r="AI109" s="39" t="str">
        <f t="shared" si="27"/>
        <v/>
      </c>
      <c r="AJ109" s="39" t="str">
        <f t="shared" si="28"/>
        <v/>
      </c>
      <c r="AK109" s="39" t="str">
        <f t="shared" si="29"/>
        <v/>
      </c>
      <c r="AL109" s="39" t="str">
        <f t="shared" si="30"/>
        <v/>
      </c>
      <c r="AM109" s="39" t="str">
        <f t="shared" si="31"/>
        <v/>
      </c>
      <c r="AN109" s="39" t="str">
        <f t="shared" si="32"/>
        <v/>
      </c>
      <c r="AO109" s="39" t="str">
        <f t="shared" si="33"/>
        <v/>
      </c>
      <c r="AP109" s="39" t="str">
        <f t="shared" si="34"/>
        <v/>
      </c>
      <c r="AQ109" s="39" t="str">
        <f t="shared" si="35"/>
        <v/>
      </c>
      <c r="AR109" s="39" t="str">
        <f t="shared" si="36"/>
        <v/>
      </c>
      <c r="AS109" s="39" t="str">
        <f t="shared" si="47"/>
        <v/>
      </c>
      <c r="AT109" s="39" t="str">
        <f t="shared" si="38"/>
        <v/>
      </c>
      <c r="AU109" s="39" t="str">
        <f t="shared" si="39"/>
        <v/>
      </c>
    </row>
    <row r="110" spans="1:47" x14ac:dyDescent="0.25">
      <c r="A110" s="93"/>
      <c r="B110" s="69"/>
      <c r="C110" s="69"/>
      <c r="H110" s="39">
        <f t="shared" si="42"/>
        <v>0</v>
      </c>
      <c r="I110" s="39">
        <f t="shared" si="46"/>
        <v>0</v>
      </c>
      <c r="J110" s="39">
        <f t="shared" si="41"/>
        <v>0</v>
      </c>
      <c r="N110" s="39" t="str">
        <f t="shared" si="6"/>
        <v/>
      </c>
      <c r="O110" s="39" t="str">
        <f t="shared" si="7"/>
        <v/>
      </c>
      <c r="P110" s="39" t="str">
        <f t="shared" si="8"/>
        <v/>
      </c>
      <c r="Q110" s="39" t="str">
        <f t="shared" si="9"/>
        <v/>
      </c>
      <c r="R110" s="39" t="str">
        <f t="shared" si="10"/>
        <v/>
      </c>
      <c r="S110" s="39" t="str">
        <f t="shared" si="11"/>
        <v/>
      </c>
      <c r="T110" s="39" t="str">
        <f t="shared" si="12"/>
        <v/>
      </c>
      <c r="U110" s="39" t="str">
        <f t="shared" si="13"/>
        <v/>
      </c>
      <c r="V110" s="39" t="str">
        <f t="shared" si="14"/>
        <v/>
      </c>
      <c r="W110" s="39" t="str">
        <f t="shared" si="15"/>
        <v/>
      </c>
      <c r="X110" s="39" t="str">
        <f t="shared" si="16"/>
        <v/>
      </c>
      <c r="Y110" s="39" t="str">
        <f t="shared" si="17"/>
        <v/>
      </c>
      <c r="Z110" s="39" t="str">
        <f t="shared" si="18"/>
        <v/>
      </c>
      <c r="AA110" s="39" t="str">
        <f t="shared" si="19"/>
        <v/>
      </c>
      <c r="AB110" s="39" t="str">
        <f t="shared" si="20"/>
        <v/>
      </c>
      <c r="AC110" s="39" t="str">
        <f t="shared" si="21"/>
        <v/>
      </c>
      <c r="AD110" s="39" t="str">
        <f t="shared" si="22"/>
        <v/>
      </c>
      <c r="AE110" s="39" t="str">
        <f t="shared" si="23"/>
        <v/>
      </c>
      <c r="AF110" s="39" t="str">
        <f t="shared" si="24"/>
        <v/>
      </c>
      <c r="AG110" s="39" t="str">
        <f t="shared" si="25"/>
        <v/>
      </c>
      <c r="AH110" s="39" t="str">
        <f t="shared" si="26"/>
        <v/>
      </c>
      <c r="AI110" s="39" t="str">
        <f t="shared" si="27"/>
        <v/>
      </c>
      <c r="AJ110" s="39" t="str">
        <f t="shared" si="28"/>
        <v/>
      </c>
      <c r="AK110" s="39" t="str">
        <f t="shared" si="29"/>
        <v/>
      </c>
      <c r="AL110" s="39" t="str">
        <f t="shared" si="30"/>
        <v/>
      </c>
      <c r="AM110" s="39" t="str">
        <f t="shared" si="31"/>
        <v/>
      </c>
      <c r="AN110" s="39" t="str">
        <f t="shared" si="32"/>
        <v/>
      </c>
      <c r="AO110" s="39" t="str">
        <f t="shared" si="33"/>
        <v/>
      </c>
      <c r="AP110" s="39" t="str">
        <f t="shared" si="34"/>
        <v/>
      </c>
      <c r="AQ110" s="39" t="str">
        <f t="shared" si="35"/>
        <v/>
      </c>
      <c r="AR110" s="39" t="str">
        <f t="shared" si="36"/>
        <v/>
      </c>
      <c r="AS110" s="39" t="str">
        <f t="shared" si="47"/>
        <v/>
      </c>
      <c r="AT110" s="39" t="str">
        <f t="shared" si="38"/>
        <v/>
      </c>
      <c r="AU110" s="39" t="str">
        <f t="shared" si="39"/>
        <v/>
      </c>
    </row>
    <row r="111" spans="1:47" x14ac:dyDescent="0.25">
      <c r="A111" s="93"/>
      <c r="B111" s="69"/>
      <c r="C111" s="69"/>
      <c r="H111" s="39">
        <f t="shared" si="42"/>
        <v>0</v>
      </c>
      <c r="I111" s="39">
        <f t="shared" si="46"/>
        <v>0</v>
      </c>
      <c r="J111" s="39">
        <f t="shared" si="41"/>
        <v>0</v>
      </c>
      <c r="N111" s="39" t="str">
        <f t="shared" si="6"/>
        <v/>
      </c>
      <c r="O111" s="39" t="str">
        <f t="shared" si="7"/>
        <v/>
      </c>
      <c r="P111" s="39" t="str">
        <f t="shared" si="8"/>
        <v/>
      </c>
      <c r="Q111" s="39" t="str">
        <f t="shared" si="9"/>
        <v/>
      </c>
      <c r="R111" s="39" t="str">
        <f t="shared" si="10"/>
        <v/>
      </c>
      <c r="S111" s="39" t="str">
        <f t="shared" si="11"/>
        <v/>
      </c>
      <c r="T111" s="39" t="str">
        <f t="shared" si="12"/>
        <v/>
      </c>
      <c r="U111" s="39" t="str">
        <f t="shared" si="13"/>
        <v/>
      </c>
      <c r="V111" s="39" t="str">
        <f t="shared" si="14"/>
        <v/>
      </c>
      <c r="W111" s="39" t="str">
        <f t="shared" si="15"/>
        <v/>
      </c>
      <c r="X111" s="39" t="str">
        <f t="shared" si="16"/>
        <v/>
      </c>
      <c r="Y111" s="39" t="str">
        <f t="shared" si="17"/>
        <v/>
      </c>
      <c r="Z111" s="39" t="str">
        <f t="shared" si="18"/>
        <v/>
      </c>
      <c r="AA111" s="39" t="str">
        <f t="shared" si="19"/>
        <v/>
      </c>
      <c r="AB111" s="39" t="str">
        <f t="shared" si="20"/>
        <v/>
      </c>
      <c r="AC111" s="39" t="str">
        <f t="shared" si="21"/>
        <v/>
      </c>
      <c r="AD111" s="39" t="str">
        <f t="shared" si="22"/>
        <v/>
      </c>
      <c r="AE111" s="39" t="str">
        <f t="shared" si="23"/>
        <v/>
      </c>
      <c r="AF111" s="39" t="str">
        <f t="shared" si="24"/>
        <v/>
      </c>
      <c r="AG111" s="39" t="str">
        <f t="shared" si="25"/>
        <v/>
      </c>
      <c r="AH111" s="39" t="str">
        <f t="shared" si="26"/>
        <v/>
      </c>
      <c r="AI111" s="39" t="str">
        <f t="shared" si="27"/>
        <v/>
      </c>
      <c r="AJ111" s="39" t="str">
        <f t="shared" si="28"/>
        <v/>
      </c>
      <c r="AK111" s="39" t="str">
        <f t="shared" si="29"/>
        <v/>
      </c>
      <c r="AL111" s="39" t="str">
        <f t="shared" si="30"/>
        <v/>
      </c>
      <c r="AM111" s="39" t="str">
        <f t="shared" si="31"/>
        <v/>
      </c>
      <c r="AN111" s="39" t="str">
        <f t="shared" si="32"/>
        <v/>
      </c>
      <c r="AO111" s="39" t="str">
        <f t="shared" si="33"/>
        <v/>
      </c>
      <c r="AP111" s="39" t="str">
        <f t="shared" si="34"/>
        <v/>
      </c>
      <c r="AQ111" s="39" t="str">
        <f t="shared" si="35"/>
        <v/>
      </c>
      <c r="AR111" s="39" t="str">
        <f t="shared" si="36"/>
        <v/>
      </c>
      <c r="AS111" s="39" t="str">
        <f t="shared" si="47"/>
        <v/>
      </c>
      <c r="AT111" s="39" t="str">
        <f t="shared" si="38"/>
        <v/>
      </c>
      <c r="AU111" s="39" t="str">
        <f t="shared" si="39"/>
        <v/>
      </c>
    </row>
    <row r="112" spans="1:47" x14ac:dyDescent="0.25">
      <c r="A112" s="93"/>
      <c r="B112" s="69"/>
      <c r="C112" s="69"/>
      <c r="H112" s="39">
        <f t="shared" si="42"/>
        <v>0</v>
      </c>
      <c r="I112" s="39">
        <f t="shared" si="46"/>
        <v>0</v>
      </c>
      <c r="J112" s="39">
        <f t="shared" si="41"/>
        <v>0</v>
      </c>
      <c r="N112" s="39" t="str">
        <f t="shared" si="6"/>
        <v/>
      </c>
      <c r="O112" s="39" t="str">
        <f t="shared" si="7"/>
        <v/>
      </c>
      <c r="P112" s="39" t="str">
        <f t="shared" si="8"/>
        <v/>
      </c>
      <c r="Q112" s="39" t="str">
        <f t="shared" si="9"/>
        <v/>
      </c>
      <c r="R112" s="39" t="str">
        <f t="shared" si="10"/>
        <v/>
      </c>
      <c r="S112" s="39" t="str">
        <f t="shared" si="11"/>
        <v/>
      </c>
      <c r="T112" s="39" t="str">
        <f t="shared" si="12"/>
        <v/>
      </c>
      <c r="U112" s="39" t="str">
        <f t="shared" si="13"/>
        <v/>
      </c>
      <c r="V112" s="39" t="str">
        <f t="shared" si="14"/>
        <v/>
      </c>
      <c r="W112" s="39" t="str">
        <f t="shared" si="15"/>
        <v/>
      </c>
      <c r="X112" s="39" t="str">
        <f t="shared" si="16"/>
        <v/>
      </c>
      <c r="Y112" s="39" t="str">
        <f t="shared" si="17"/>
        <v/>
      </c>
      <c r="Z112" s="39" t="str">
        <f t="shared" si="18"/>
        <v/>
      </c>
      <c r="AA112" s="39" t="str">
        <f t="shared" si="19"/>
        <v/>
      </c>
      <c r="AB112" s="39" t="str">
        <f t="shared" si="20"/>
        <v/>
      </c>
      <c r="AC112" s="39" t="str">
        <f t="shared" si="21"/>
        <v/>
      </c>
      <c r="AD112" s="39" t="str">
        <f t="shared" si="22"/>
        <v/>
      </c>
      <c r="AE112" s="39" t="str">
        <f t="shared" si="23"/>
        <v/>
      </c>
      <c r="AF112" s="39" t="str">
        <f t="shared" si="24"/>
        <v/>
      </c>
      <c r="AG112" s="39" t="str">
        <f t="shared" si="25"/>
        <v/>
      </c>
      <c r="AH112" s="39" t="str">
        <f t="shared" si="26"/>
        <v/>
      </c>
      <c r="AI112" s="39" t="str">
        <f t="shared" si="27"/>
        <v/>
      </c>
      <c r="AJ112" s="39" t="str">
        <f t="shared" si="28"/>
        <v/>
      </c>
      <c r="AK112" s="39" t="str">
        <f t="shared" si="29"/>
        <v/>
      </c>
      <c r="AL112" s="39" t="str">
        <f t="shared" si="30"/>
        <v/>
      </c>
      <c r="AM112" s="39" t="str">
        <f t="shared" si="31"/>
        <v/>
      </c>
      <c r="AN112" s="39" t="str">
        <f t="shared" si="32"/>
        <v/>
      </c>
      <c r="AO112" s="39" t="str">
        <f t="shared" si="33"/>
        <v/>
      </c>
      <c r="AP112" s="39" t="str">
        <f t="shared" si="34"/>
        <v/>
      </c>
      <c r="AQ112" s="39" t="str">
        <f t="shared" si="35"/>
        <v/>
      </c>
      <c r="AR112" s="39" t="str">
        <f t="shared" si="36"/>
        <v/>
      </c>
      <c r="AS112" s="39" t="str">
        <f t="shared" si="47"/>
        <v/>
      </c>
      <c r="AT112" s="39" t="str">
        <f t="shared" si="38"/>
        <v/>
      </c>
      <c r="AU112" s="39" t="str">
        <f t="shared" si="39"/>
        <v/>
      </c>
    </row>
    <row r="113" spans="1:47" x14ac:dyDescent="0.25">
      <c r="A113" s="93"/>
      <c r="B113" s="69"/>
      <c r="C113" s="69"/>
      <c r="H113" s="39">
        <f t="shared" si="42"/>
        <v>0</v>
      </c>
      <c r="I113" s="39">
        <f t="shared" si="46"/>
        <v>0</v>
      </c>
      <c r="J113" s="39">
        <f t="shared" si="41"/>
        <v>0</v>
      </c>
      <c r="N113" s="39" t="str">
        <f t="shared" si="6"/>
        <v/>
      </c>
      <c r="O113" s="39" t="str">
        <f t="shared" si="7"/>
        <v/>
      </c>
      <c r="P113" s="39" t="str">
        <f t="shared" si="8"/>
        <v/>
      </c>
      <c r="Q113" s="39" t="str">
        <f t="shared" si="9"/>
        <v/>
      </c>
      <c r="R113" s="39" t="str">
        <f t="shared" si="10"/>
        <v/>
      </c>
      <c r="S113" s="39" t="str">
        <f t="shared" si="11"/>
        <v/>
      </c>
      <c r="T113" s="39" t="str">
        <f t="shared" si="12"/>
        <v/>
      </c>
      <c r="U113" s="39" t="str">
        <f t="shared" si="13"/>
        <v/>
      </c>
      <c r="V113" s="39" t="str">
        <f t="shared" si="14"/>
        <v/>
      </c>
      <c r="W113" s="39" t="str">
        <f t="shared" si="15"/>
        <v/>
      </c>
      <c r="X113" s="39" t="str">
        <f t="shared" si="16"/>
        <v/>
      </c>
      <c r="Y113" s="39" t="str">
        <f t="shared" si="17"/>
        <v/>
      </c>
      <c r="Z113" s="39" t="str">
        <f t="shared" si="18"/>
        <v/>
      </c>
      <c r="AA113" s="39" t="str">
        <f t="shared" si="19"/>
        <v/>
      </c>
      <c r="AB113" s="39" t="str">
        <f t="shared" si="20"/>
        <v/>
      </c>
      <c r="AC113" s="39" t="str">
        <f t="shared" si="21"/>
        <v/>
      </c>
      <c r="AD113" s="39" t="str">
        <f t="shared" si="22"/>
        <v/>
      </c>
      <c r="AE113" s="39" t="str">
        <f t="shared" si="23"/>
        <v/>
      </c>
      <c r="AF113" s="39" t="str">
        <f t="shared" si="24"/>
        <v/>
      </c>
      <c r="AG113" s="39" t="str">
        <f t="shared" si="25"/>
        <v/>
      </c>
      <c r="AH113" s="39" t="str">
        <f t="shared" si="26"/>
        <v/>
      </c>
      <c r="AI113" s="39" t="str">
        <f t="shared" si="27"/>
        <v/>
      </c>
      <c r="AJ113" s="39" t="str">
        <f t="shared" si="28"/>
        <v/>
      </c>
      <c r="AK113" s="39" t="str">
        <f t="shared" si="29"/>
        <v/>
      </c>
      <c r="AL113" s="39" t="str">
        <f t="shared" si="30"/>
        <v/>
      </c>
      <c r="AM113" s="39" t="str">
        <f t="shared" si="31"/>
        <v/>
      </c>
      <c r="AN113" s="39" t="str">
        <f t="shared" si="32"/>
        <v/>
      </c>
      <c r="AO113" s="39" t="str">
        <f t="shared" si="33"/>
        <v/>
      </c>
      <c r="AP113" s="39" t="str">
        <f t="shared" si="34"/>
        <v/>
      </c>
      <c r="AQ113" s="39" t="str">
        <f t="shared" si="35"/>
        <v/>
      </c>
      <c r="AR113" s="39" t="str">
        <f t="shared" si="36"/>
        <v/>
      </c>
      <c r="AS113" s="39" t="str">
        <f t="shared" si="47"/>
        <v/>
      </c>
      <c r="AT113" s="39" t="str">
        <f t="shared" si="38"/>
        <v/>
      </c>
      <c r="AU113" s="39" t="str">
        <f t="shared" si="39"/>
        <v/>
      </c>
    </row>
    <row r="114" spans="1:47" x14ac:dyDescent="0.25">
      <c r="A114" s="93"/>
      <c r="B114" s="69"/>
      <c r="C114" s="69"/>
      <c r="H114" s="39">
        <f t="shared" si="42"/>
        <v>0</v>
      </c>
      <c r="I114" s="39">
        <f t="shared" si="46"/>
        <v>0</v>
      </c>
      <c r="J114" s="39">
        <f t="shared" si="41"/>
        <v>0</v>
      </c>
      <c r="N114" s="39" t="str">
        <f t="shared" si="6"/>
        <v/>
      </c>
      <c r="O114" s="39" t="str">
        <f t="shared" si="7"/>
        <v/>
      </c>
      <c r="P114" s="39" t="str">
        <f t="shared" si="8"/>
        <v/>
      </c>
      <c r="Q114" s="39" t="str">
        <f t="shared" si="9"/>
        <v/>
      </c>
      <c r="R114" s="39" t="str">
        <f t="shared" si="10"/>
        <v/>
      </c>
      <c r="S114" s="39" t="str">
        <f t="shared" si="11"/>
        <v/>
      </c>
      <c r="T114" s="39" t="str">
        <f t="shared" si="12"/>
        <v/>
      </c>
      <c r="U114" s="39" t="str">
        <f t="shared" si="13"/>
        <v/>
      </c>
      <c r="V114" s="39" t="str">
        <f t="shared" si="14"/>
        <v/>
      </c>
      <c r="W114" s="39" t="str">
        <f t="shared" si="15"/>
        <v/>
      </c>
      <c r="X114" s="39" t="str">
        <f t="shared" si="16"/>
        <v/>
      </c>
      <c r="Y114" s="39" t="str">
        <f t="shared" si="17"/>
        <v/>
      </c>
      <c r="Z114" s="39" t="str">
        <f t="shared" si="18"/>
        <v/>
      </c>
      <c r="AA114" s="39" t="str">
        <f t="shared" si="19"/>
        <v/>
      </c>
      <c r="AB114" s="39" t="str">
        <f t="shared" si="20"/>
        <v/>
      </c>
      <c r="AC114" s="39" t="str">
        <f t="shared" si="21"/>
        <v/>
      </c>
      <c r="AD114" s="39" t="str">
        <f t="shared" si="22"/>
        <v/>
      </c>
      <c r="AE114" s="39" t="str">
        <f t="shared" si="23"/>
        <v/>
      </c>
      <c r="AF114" s="39" t="str">
        <f t="shared" si="24"/>
        <v/>
      </c>
      <c r="AG114" s="39" t="str">
        <f t="shared" si="25"/>
        <v/>
      </c>
      <c r="AH114" s="39" t="str">
        <f t="shared" si="26"/>
        <v/>
      </c>
      <c r="AI114" s="39" t="str">
        <f t="shared" si="27"/>
        <v/>
      </c>
      <c r="AJ114" s="39" t="str">
        <f t="shared" si="28"/>
        <v/>
      </c>
      <c r="AK114" s="39" t="str">
        <f t="shared" si="29"/>
        <v/>
      </c>
      <c r="AL114" s="39" t="str">
        <f t="shared" si="30"/>
        <v/>
      </c>
      <c r="AM114" s="39" t="str">
        <f t="shared" si="31"/>
        <v/>
      </c>
      <c r="AN114" s="39" t="str">
        <f t="shared" si="32"/>
        <v/>
      </c>
      <c r="AO114" s="39" t="str">
        <f t="shared" si="33"/>
        <v/>
      </c>
      <c r="AP114" s="39" t="str">
        <f t="shared" si="34"/>
        <v/>
      </c>
      <c r="AQ114" s="39" t="str">
        <f t="shared" si="35"/>
        <v/>
      </c>
      <c r="AR114" s="39" t="str">
        <f t="shared" si="36"/>
        <v/>
      </c>
      <c r="AS114" s="39" t="str">
        <f t="shared" si="47"/>
        <v/>
      </c>
      <c r="AT114" s="39" t="str">
        <f t="shared" si="38"/>
        <v/>
      </c>
      <c r="AU114" s="39" t="str">
        <f t="shared" si="39"/>
        <v/>
      </c>
    </row>
    <row r="115" spans="1:47" x14ac:dyDescent="0.25">
      <c r="A115" s="93"/>
      <c r="B115" s="69"/>
      <c r="C115" s="94"/>
      <c r="H115" s="39">
        <f t="shared" si="42"/>
        <v>0</v>
      </c>
      <c r="I115" s="39">
        <f t="shared" si="46"/>
        <v>0</v>
      </c>
      <c r="J115" s="39">
        <f t="shared" si="41"/>
        <v>0</v>
      </c>
      <c r="N115" s="39" t="str">
        <f t="shared" si="6"/>
        <v/>
      </c>
      <c r="O115" s="39" t="str">
        <f t="shared" si="7"/>
        <v/>
      </c>
      <c r="P115" s="39" t="str">
        <f t="shared" si="8"/>
        <v/>
      </c>
      <c r="Q115" s="39" t="str">
        <f t="shared" si="9"/>
        <v/>
      </c>
      <c r="R115" s="39" t="str">
        <f t="shared" si="10"/>
        <v/>
      </c>
      <c r="S115" s="39" t="str">
        <f t="shared" si="11"/>
        <v/>
      </c>
      <c r="T115" s="39" t="str">
        <f t="shared" si="12"/>
        <v/>
      </c>
      <c r="U115" s="39" t="str">
        <f t="shared" si="13"/>
        <v/>
      </c>
      <c r="V115" s="39" t="str">
        <f t="shared" si="14"/>
        <v/>
      </c>
      <c r="W115" s="39" t="str">
        <f t="shared" si="15"/>
        <v/>
      </c>
      <c r="X115" s="39" t="str">
        <f t="shared" si="16"/>
        <v/>
      </c>
      <c r="Y115" s="39" t="str">
        <f t="shared" si="17"/>
        <v/>
      </c>
      <c r="Z115" s="39" t="str">
        <f t="shared" si="18"/>
        <v/>
      </c>
      <c r="AA115" s="39" t="str">
        <f t="shared" si="19"/>
        <v/>
      </c>
      <c r="AB115" s="39" t="str">
        <f t="shared" si="20"/>
        <v/>
      </c>
      <c r="AC115" s="39" t="str">
        <f t="shared" si="21"/>
        <v/>
      </c>
      <c r="AD115" s="39" t="str">
        <f t="shared" si="22"/>
        <v/>
      </c>
      <c r="AE115" s="39" t="str">
        <f t="shared" si="23"/>
        <v/>
      </c>
      <c r="AF115" s="39" t="str">
        <f t="shared" si="24"/>
        <v/>
      </c>
      <c r="AG115" s="39" t="str">
        <f t="shared" si="25"/>
        <v/>
      </c>
      <c r="AH115" s="39" t="str">
        <f t="shared" si="26"/>
        <v/>
      </c>
      <c r="AI115" s="39" t="str">
        <f t="shared" si="27"/>
        <v/>
      </c>
      <c r="AJ115" s="39" t="str">
        <f t="shared" si="28"/>
        <v/>
      </c>
      <c r="AK115" s="39" t="str">
        <f t="shared" si="29"/>
        <v/>
      </c>
      <c r="AL115" s="39" t="str">
        <f t="shared" si="30"/>
        <v/>
      </c>
      <c r="AM115" s="39" t="str">
        <f t="shared" si="31"/>
        <v/>
      </c>
      <c r="AN115" s="39" t="str">
        <f t="shared" si="32"/>
        <v/>
      </c>
      <c r="AO115" s="39" t="str">
        <f t="shared" si="33"/>
        <v/>
      </c>
      <c r="AP115" s="39" t="str">
        <f t="shared" si="34"/>
        <v/>
      </c>
      <c r="AQ115" s="39" t="str">
        <f t="shared" si="35"/>
        <v/>
      </c>
      <c r="AR115" s="39" t="str">
        <f t="shared" si="36"/>
        <v/>
      </c>
      <c r="AS115" s="39" t="str">
        <f t="shared" si="47"/>
        <v/>
      </c>
      <c r="AT115" s="39" t="str">
        <f t="shared" si="38"/>
        <v/>
      </c>
      <c r="AU115" s="39" t="str">
        <f t="shared" si="39"/>
        <v/>
      </c>
    </row>
    <row r="116" spans="1:47" x14ac:dyDescent="0.25">
      <c r="A116" s="93"/>
      <c r="B116" s="69"/>
      <c r="C116" s="69"/>
      <c r="H116" s="39">
        <f t="shared" si="42"/>
        <v>0</v>
      </c>
      <c r="I116" s="39">
        <f t="shared" si="46"/>
        <v>0</v>
      </c>
      <c r="J116" s="39">
        <f t="shared" si="41"/>
        <v>0</v>
      </c>
      <c r="N116" s="39" t="str">
        <f t="shared" si="6"/>
        <v/>
      </c>
      <c r="O116" s="39" t="str">
        <f t="shared" si="7"/>
        <v/>
      </c>
      <c r="P116" s="39" t="str">
        <f t="shared" si="8"/>
        <v/>
      </c>
      <c r="Q116" s="39" t="str">
        <f t="shared" si="9"/>
        <v/>
      </c>
      <c r="R116" s="39" t="str">
        <f t="shared" si="10"/>
        <v/>
      </c>
      <c r="S116" s="39" t="str">
        <f t="shared" si="11"/>
        <v/>
      </c>
      <c r="T116" s="39" t="str">
        <f t="shared" si="12"/>
        <v/>
      </c>
      <c r="U116" s="39" t="str">
        <f t="shared" si="13"/>
        <v/>
      </c>
      <c r="V116" s="39" t="str">
        <f t="shared" si="14"/>
        <v/>
      </c>
      <c r="W116" s="39" t="str">
        <f t="shared" si="15"/>
        <v/>
      </c>
      <c r="X116" s="39" t="str">
        <f t="shared" si="16"/>
        <v/>
      </c>
      <c r="Y116" s="39" t="str">
        <f t="shared" si="17"/>
        <v/>
      </c>
      <c r="Z116" s="39" t="str">
        <f t="shared" si="18"/>
        <v/>
      </c>
      <c r="AA116" s="39" t="str">
        <f t="shared" si="19"/>
        <v/>
      </c>
      <c r="AB116" s="39" t="str">
        <f t="shared" si="20"/>
        <v/>
      </c>
      <c r="AC116" s="39" t="str">
        <f t="shared" si="21"/>
        <v/>
      </c>
      <c r="AD116" s="39" t="str">
        <f t="shared" si="22"/>
        <v/>
      </c>
      <c r="AE116" s="39" t="str">
        <f t="shared" si="23"/>
        <v/>
      </c>
      <c r="AF116" s="39" t="str">
        <f t="shared" si="24"/>
        <v/>
      </c>
      <c r="AG116" s="39" t="str">
        <f t="shared" si="25"/>
        <v/>
      </c>
      <c r="AH116" s="39" t="str">
        <f t="shared" si="26"/>
        <v/>
      </c>
      <c r="AI116" s="39" t="str">
        <f t="shared" si="27"/>
        <v/>
      </c>
      <c r="AJ116" s="39" t="str">
        <f t="shared" si="28"/>
        <v/>
      </c>
      <c r="AK116" s="39" t="str">
        <f t="shared" si="29"/>
        <v/>
      </c>
      <c r="AL116" s="39" t="str">
        <f t="shared" si="30"/>
        <v/>
      </c>
      <c r="AM116" s="39" t="str">
        <f t="shared" si="31"/>
        <v/>
      </c>
      <c r="AN116" s="39" t="str">
        <f t="shared" si="32"/>
        <v/>
      </c>
      <c r="AO116" s="39" t="str">
        <f t="shared" si="33"/>
        <v/>
      </c>
      <c r="AP116" s="39" t="str">
        <f t="shared" si="34"/>
        <v/>
      </c>
      <c r="AQ116" s="39" t="str">
        <f t="shared" si="35"/>
        <v/>
      </c>
      <c r="AR116" s="39" t="str">
        <f t="shared" si="36"/>
        <v/>
      </c>
      <c r="AS116" s="39" t="str">
        <f t="shared" si="47"/>
        <v/>
      </c>
      <c r="AT116" s="39" t="str">
        <f t="shared" si="38"/>
        <v/>
      </c>
      <c r="AU116" s="39" t="str">
        <f t="shared" si="39"/>
        <v/>
      </c>
    </row>
    <row r="117" spans="1:47" x14ac:dyDescent="0.25">
      <c r="A117" s="93"/>
      <c r="B117" s="69"/>
      <c r="C117" s="69"/>
      <c r="H117" s="39">
        <f t="shared" si="42"/>
        <v>0</v>
      </c>
      <c r="I117" s="39">
        <f t="shared" si="46"/>
        <v>0</v>
      </c>
      <c r="J117" s="39">
        <f t="shared" si="41"/>
        <v>0</v>
      </c>
      <c r="N117" s="39" t="str">
        <f t="shared" si="6"/>
        <v/>
      </c>
      <c r="O117" s="39" t="str">
        <f t="shared" si="7"/>
        <v/>
      </c>
      <c r="P117" s="39" t="str">
        <f t="shared" si="8"/>
        <v/>
      </c>
      <c r="Q117" s="39" t="str">
        <f t="shared" si="9"/>
        <v/>
      </c>
      <c r="R117" s="39" t="str">
        <f t="shared" si="10"/>
        <v/>
      </c>
      <c r="S117" s="39" t="str">
        <f t="shared" si="11"/>
        <v/>
      </c>
      <c r="T117" s="39" t="str">
        <f t="shared" si="12"/>
        <v/>
      </c>
      <c r="U117" s="39" t="str">
        <f t="shared" si="13"/>
        <v/>
      </c>
      <c r="V117" s="39" t="str">
        <f t="shared" si="14"/>
        <v/>
      </c>
      <c r="W117" s="39" t="str">
        <f t="shared" si="15"/>
        <v/>
      </c>
      <c r="X117" s="39" t="str">
        <f t="shared" si="16"/>
        <v/>
      </c>
      <c r="Y117" s="39" t="str">
        <f t="shared" si="17"/>
        <v/>
      </c>
      <c r="Z117" s="39" t="str">
        <f t="shared" si="18"/>
        <v/>
      </c>
      <c r="AA117" s="39" t="str">
        <f t="shared" si="19"/>
        <v/>
      </c>
      <c r="AB117" s="39" t="str">
        <f t="shared" si="20"/>
        <v/>
      </c>
      <c r="AC117" s="39" t="str">
        <f t="shared" si="21"/>
        <v/>
      </c>
      <c r="AD117" s="39" t="str">
        <f t="shared" si="22"/>
        <v/>
      </c>
      <c r="AE117" s="39" t="str">
        <f t="shared" si="23"/>
        <v/>
      </c>
      <c r="AF117" s="39" t="str">
        <f t="shared" si="24"/>
        <v/>
      </c>
      <c r="AG117" s="39" t="str">
        <f t="shared" si="25"/>
        <v/>
      </c>
      <c r="AH117" s="39" t="str">
        <f t="shared" si="26"/>
        <v/>
      </c>
      <c r="AI117" s="39" t="str">
        <f t="shared" si="27"/>
        <v/>
      </c>
      <c r="AJ117" s="39" t="str">
        <f t="shared" si="28"/>
        <v/>
      </c>
      <c r="AK117" s="39" t="str">
        <f t="shared" si="29"/>
        <v/>
      </c>
      <c r="AL117" s="39" t="str">
        <f t="shared" si="30"/>
        <v/>
      </c>
      <c r="AM117" s="39" t="str">
        <f t="shared" si="31"/>
        <v/>
      </c>
      <c r="AN117" s="39" t="str">
        <f t="shared" si="32"/>
        <v/>
      </c>
      <c r="AO117" s="39" t="str">
        <f t="shared" si="33"/>
        <v/>
      </c>
      <c r="AP117" s="39" t="str">
        <f t="shared" si="34"/>
        <v/>
      </c>
      <c r="AQ117" s="39" t="str">
        <f t="shared" si="35"/>
        <v/>
      </c>
      <c r="AR117" s="39" t="str">
        <f t="shared" si="36"/>
        <v/>
      </c>
      <c r="AS117" s="39" t="str">
        <f t="shared" si="47"/>
        <v/>
      </c>
      <c r="AT117" s="39" t="str">
        <f t="shared" si="38"/>
        <v/>
      </c>
      <c r="AU117" s="39" t="str">
        <f t="shared" si="39"/>
        <v/>
      </c>
    </row>
    <row r="118" spans="1:47" x14ac:dyDescent="0.25">
      <c r="A118" s="93"/>
      <c r="B118" s="69"/>
      <c r="C118" s="69"/>
      <c r="H118" s="39">
        <f t="shared" si="42"/>
        <v>0</v>
      </c>
      <c r="I118" s="39">
        <f t="shared" si="46"/>
        <v>0</v>
      </c>
      <c r="J118" s="39">
        <f t="shared" si="41"/>
        <v>0</v>
      </c>
      <c r="N118" s="39" t="str">
        <f t="shared" si="6"/>
        <v/>
      </c>
      <c r="O118" s="39" t="str">
        <f t="shared" si="7"/>
        <v/>
      </c>
      <c r="P118" s="39" t="str">
        <f t="shared" si="8"/>
        <v/>
      </c>
      <c r="Q118" s="39" t="str">
        <f t="shared" si="9"/>
        <v/>
      </c>
      <c r="R118" s="39" t="str">
        <f t="shared" si="10"/>
        <v/>
      </c>
      <c r="S118" s="39" t="str">
        <f t="shared" si="11"/>
        <v/>
      </c>
      <c r="T118" s="39" t="str">
        <f t="shared" si="12"/>
        <v/>
      </c>
      <c r="U118" s="39" t="str">
        <f t="shared" si="13"/>
        <v/>
      </c>
      <c r="V118" s="39" t="str">
        <f t="shared" si="14"/>
        <v/>
      </c>
      <c r="W118" s="39" t="str">
        <f t="shared" si="15"/>
        <v/>
      </c>
      <c r="X118" s="39" t="str">
        <f t="shared" si="16"/>
        <v/>
      </c>
      <c r="Y118" s="39" t="str">
        <f t="shared" si="17"/>
        <v/>
      </c>
      <c r="Z118" s="39" t="str">
        <f t="shared" si="18"/>
        <v/>
      </c>
      <c r="AA118" s="39" t="str">
        <f t="shared" si="19"/>
        <v/>
      </c>
      <c r="AB118" s="39" t="str">
        <f t="shared" si="20"/>
        <v/>
      </c>
      <c r="AC118" s="39" t="str">
        <f t="shared" si="21"/>
        <v/>
      </c>
      <c r="AD118" s="39" t="str">
        <f t="shared" si="22"/>
        <v/>
      </c>
      <c r="AE118" s="39" t="str">
        <f t="shared" si="23"/>
        <v/>
      </c>
      <c r="AF118" s="39" t="str">
        <f t="shared" si="24"/>
        <v/>
      </c>
      <c r="AG118" s="39" t="str">
        <f t="shared" si="25"/>
        <v/>
      </c>
      <c r="AH118" s="39" t="str">
        <f t="shared" si="26"/>
        <v/>
      </c>
      <c r="AI118" s="39" t="str">
        <f t="shared" si="27"/>
        <v/>
      </c>
      <c r="AJ118" s="39" t="str">
        <f t="shared" si="28"/>
        <v/>
      </c>
      <c r="AK118" s="39" t="str">
        <f t="shared" si="29"/>
        <v/>
      </c>
      <c r="AL118" s="39" t="str">
        <f t="shared" si="30"/>
        <v/>
      </c>
      <c r="AM118" s="39" t="str">
        <f t="shared" si="31"/>
        <v/>
      </c>
      <c r="AN118" s="39" t="str">
        <f t="shared" si="32"/>
        <v/>
      </c>
      <c r="AO118" s="39" t="str">
        <f t="shared" si="33"/>
        <v/>
      </c>
      <c r="AP118" s="39" t="str">
        <f t="shared" si="34"/>
        <v/>
      </c>
      <c r="AQ118" s="39" t="str">
        <f t="shared" si="35"/>
        <v/>
      </c>
      <c r="AR118" s="39" t="str">
        <f t="shared" si="36"/>
        <v/>
      </c>
      <c r="AS118" s="39" t="str">
        <f t="shared" si="47"/>
        <v/>
      </c>
      <c r="AT118" s="39" t="str">
        <f t="shared" si="38"/>
        <v/>
      </c>
      <c r="AU118" s="39" t="str">
        <f t="shared" si="39"/>
        <v/>
      </c>
    </row>
    <row r="119" spans="1:47" x14ac:dyDescent="0.25">
      <c r="A119" s="93"/>
      <c r="B119" s="69"/>
      <c r="C119" s="69"/>
      <c r="H119" s="39">
        <f t="shared" si="42"/>
        <v>0</v>
      </c>
      <c r="I119" s="39">
        <f t="shared" si="46"/>
        <v>0</v>
      </c>
      <c r="J119" s="39">
        <f t="shared" si="41"/>
        <v>0</v>
      </c>
      <c r="N119" s="39" t="str">
        <f t="shared" si="6"/>
        <v/>
      </c>
      <c r="O119" s="39" t="str">
        <f t="shared" si="7"/>
        <v/>
      </c>
      <c r="P119" s="39" t="str">
        <f t="shared" si="8"/>
        <v/>
      </c>
      <c r="Q119" s="39" t="str">
        <f t="shared" si="9"/>
        <v/>
      </c>
      <c r="R119" s="39" t="str">
        <f t="shared" si="10"/>
        <v/>
      </c>
      <c r="S119" s="39" t="str">
        <f t="shared" si="11"/>
        <v/>
      </c>
      <c r="T119" s="39" t="str">
        <f t="shared" si="12"/>
        <v/>
      </c>
      <c r="U119" s="39" t="str">
        <f t="shared" si="13"/>
        <v/>
      </c>
      <c r="V119" s="39" t="str">
        <f t="shared" si="14"/>
        <v/>
      </c>
      <c r="W119" s="39" t="str">
        <f t="shared" si="15"/>
        <v/>
      </c>
      <c r="X119" s="39" t="str">
        <f t="shared" si="16"/>
        <v/>
      </c>
      <c r="Y119" s="39" t="str">
        <f t="shared" si="17"/>
        <v/>
      </c>
      <c r="Z119" s="39" t="str">
        <f t="shared" si="18"/>
        <v/>
      </c>
      <c r="AA119" s="39" t="str">
        <f t="shared" si="19"/>
        <v/>
      </c>
      <c r="AB119" s="39" t="str">
        <f t="shared" si="20"/>
        <v/>
      </c>
      <c r="AC119" s="39" t="str">
        <f t="shared" si="21"/>
        <v/>
      </c>
      <c r="AD119" s="39" t="str">
        <f t="shared" si="22"/>
        <v/>
      </c>
      <c r="AE119" s="39" t="str">
        <f t="shared" si="23"/>
        <v/>
      </c>
      <c r="AF119" s="39" t="str">
        <f t="shared" si="24"/>
        <v/>
      </c>
      <c r="AG119" s="39" t="str">
        <f t="shared" si="25"/>
        <v/>
      </c>
      <c r="AH119" s="39" t="str">
        <f t="shared" si="26"/>
        <v/>
      </c>
      <c r="AI119" s="39" t="str">
        <f t="shared" si="27"/>
        <v/>
      </c>
      <c r="AJ119" s="39" t="str">
        <f t="shared" si="28"/>
        <v/>
      </c>
      <c r="AK119" s="39" t="str">
        <f t="shared" si="29"/>
        <v/>
      </c>
      <c r="AL119" s="39" t="str">
        <f t="shared" si="30"/>
        <v/>
      </c>
      <c r="AM119" s="39" t="str">
        <f t="shared" si="31"/>
        <v/>
      </c>
      <c r="AN119" s="39" t="str">
        <f t="shared" si="32"/>
        <v/>
      </c>
      <c r="AO119" s="39" t="str">
        <f t="shared" si="33"/>
        <v/>
      </c>
      <c r="AP119" s="39" t="str">
        <f t="shared" si="34"/>
        <v/>
      </c>
      <c r="AQ119" s="39" t="str">
        <f t="shared" si="35"/>
        <v/>
      </c>
      <c r="AR119" s="39" t="str">
        <f t="shared" si="36"/>
        <v/>
      </c>
      <c r="AS119" s="39" t="str">
        <f t="shared" si="47"/>
        <v/>
      </c>
      <c r="AT119" s="39" t="str">
        <f t="shared" si="38"/>
        <v/>
      </c>
      <c r="AU119" s="39" t="str">
        <f t="shared" si="39"/>
        <v/>
      </c>
    </row>
    <row r="120" spans="1:47" x14ac:dyDescent="0.25">
      <c r="A120" s="93"/>
      <c r="B120" s="69"/>
      <c r="C120" s="69"/>
      <c r="H120" s="39">
        <f t="shared" si="42"/>
        <v>0</v>
      </c>
      <c r="I120" s="39">
        <f t="shared" si="46"/>
        <v>0</v>
      </c>
      <c r="J120" s="39">
        <f t="shared" si="41"/>
        <v>0</v>
      </c>
      <c r="N120" s="39" t="str">
        <f t="shared" si="6"/>
        <v/>
      </c>
      <c r="O120" s="39" t="str">
        <f t="shared" si="7"/>
        <v/>
      </c>
      <c r="P120" s="39" t="str">
        <f t="shared" si="8"/>
        <v/>
      </c>
      <c r="Q120" s="39" t="str">
        <f t="shared" si="9"/>
        <v/>
      </c>
      <c r="R120" s="39" t="str">
        <f t="shared" si="10"/>
        <v/>
      </c>
      <c r="S120" s="39" t="str">
        <f t="shared" si="11"/>
        <v/>
      </c>
      <c r="T120" s="39" t="str">
        <f t="shared" si="12"/>
        <v/>
      </c>
      <c r="U120" s="39" t="str">
        <f t="shared" si="13"/>
        <v/>
      </c>
      <c r="V120" s="39" t="str">
        <f t="shared" si="14"/>
        <v/>
      </c>
      <c r="W120" s="39" t="str">
        <f t="shared" si="15"/>
        <v/>
      </c>
      <c r="X120" s="39" t="str">
        <f t="shared" si="16"/>
        <v/>
      </c>
      <c r="Y120" s="39" t="str">
        <f t="shared" si="17"/>
        <v/>
      </c>
      <c r="Z120" s="39" t="str">
        <f t="shared" si="18"/>
        <v/>
      </c>
      <c r="AA120" s="39" t="str">
        <f t="shared" si="19"/>
        <v/>
      </c>
      <c r="AB120" s="39" t="str">
        <f t="shared" si="20"/>
        <v/>
      </c>
      <c r="AC120" s="39" t="str">
        <f t="shared" si="21"/>
        <v/>
      </c>
      <c r="AD120" s="39" t="str">
        <f t="shared" si="22"/>
        <v/>
      </c>
      <c r="AE120" s="39" t="str">
        <f t="shared" si="23"/>
        <v/>
      </c>
      <c r="AF120" s="39" t="str">
        <f t="shared" si="24"/>
        <v/>
      </c>
      <c r="AG120" s="39" t="str">
        <f t="shared" si="25"/>
        <v/>
      </c>
      <c r="AH120" s="39" t="str">
        <f t="shared" si="26"/>
        <v/>
      </c>
      <c r="AI120" s="39" t="str">
        <f t="shared" si="27"/>
        <v/>
      </c>
      <c r="AJ120" s="39" t="str">
        <f t="shared" si="28"/>
        <v/>
      </c>
      <c r="AK120" s="39" t="str">
        <f t="shared" si="29"/>
        <v/>
      </c>
      <c r="AL120" s="39" t="str">
        <f t="shared" si="30"/>
        <v/>
      </c>
      <c r="AM120" s="39" t="str">
        <f t="shared" si="31"/>
        <v/>
      </c>
      <c r="AN120" s="39" t="str">
        <f t="shared" si="32"/>
        <v/>
      </c>
      <c r="AO120" s="39" t="str">
        <f t="shared" si="33"/>
        <v/>
      </c>
      <c r="AP120" s="39" t="str">
        <f t="shared" si="34"/>
        <v/>
      </c>
      <c r="AQ120" s="39" t="str">
        <f t="shared" si="35"/>
        <v/>
      </c>
      <c r="AR120" s="39" t="str">
        <f t="shared" si="36"/>
        <v/>
      </c>
      <c r="AS120" s="39" t="str">
        <f t="shared" si="47"/>
        <v/>
      </c>
      <c r="AT120" s="39" t="str">
        <f t="shared" si="38"/>
        <v/>
      </c>
      <c r="AU120" s="39" t="str">
        <f t="shared" si="39"/>
        <v/>
      </c>
    </row>
    <row r="121" spans="1:47" x14ac:dyDescent="0.25">
      <c r="A121" s="92"/>
      <c r="B121" s="69"/>
      <c r="C121" s="69"/>
      <c r="H121" s="39">
        <f t="shared" si="42"/>
        <v>0</v>
      </c>
      <c r="I121" s="39">
        <f t="shared" si="46"/>
        <v>0</v>
      </c>
      <c r="J121" s="39">
        <f t="shared" si="41"/>
        <v>0</v>
      </c>
      <c r="N121" s="39" t="str">
        <f t="shared" si="6"/>
        <v/>
      </c>
      <c r="O121" s="39" t="str">
        <f t="shared" si="7"/>
        <v/>
      </c>
      <c r="P121" s="39" t="str">
        <f t="shared" si="8"/>
        <v/>
      </c>
      <c r="Q121" s="39" t="str">
        <f t="shared" si="9"/>
        <v/>
      </c>
      <c r="R121" s="39" t="str">
        <f t="shared" si="10"/>
        <v/>
      </c>
      <c r="S121" s="39" t="str">
        <f t="shared" si="11"/>
        <v/>
      </c>
      <c r="T121" s="39" t="str">
        <f t="shared" si="12"/>
        <v/>
      </c>
      <c r="U121" s="39" t="str">
        <f t="shared" si="13"/>
        <v/>
      </c>
      <c r="V121" s="39" t="str">
        <f t="shared" si="14"/>
        <v/>
      </c>
      <c r="W121" s="39" t="str">
        <f t="shared" si="15"/>
        <v/>
      </c>
      <c r="X121" s="39" t="str">
        <f t="shared" si="16"/>
        <v/>
      </c>
      <c r="Y121" s="39" t="str">
        <f t="shared" si="17"/>
        <v/>
      </c>
      <c r="Z121" s="39" t="str">
        <f t="shared" si="18"/>
        <v/>
      </c>
      <c r="AA121" s="39" t="str">
        <f t="shared" si="19"/>
        <v/>
      </c>
      <c r="AB121" s="39" t="str">
        <f t="shared" si="20"/>
        <v/>
      </c>
      <c r="AC121" s="39" t="str">
        <f t="shared" si="21"/>
        <v/>
      </c>
      <c r="AD121" s="39" t="str">
        <f t="shared" si="22"/>
        <v/>
      </c>
      <c r="AE121" s="39" t="str">
        <f t="shared" si="23"/>
        <v/>
      </c>
      <c r="AF121" s="39" t="str">
        <f t="shared" si="24"/>
        <v/>
      </c>
      <c r="AG121" s="39" t="str">
        <f t="shared" si="25"/>
        <v/>
      </c>
      <c r="AH121" s="39" t="str">
        <f t="shared" si="26"/>
        <v/>
      </c>
      <c r="AI121" s="39" t="str">
        <f t="shared" si="27"/>
        <v/>
      </c>
      <c r="AJ121" s="39" t="str">
        <f t="shared" si="28"/>
        <v/>
      </c>
      <c r="AK121" s="39" t="str">
        <f t="shared" si="29"/>
        <v/>
      </c>
      <c r="AL121" s="39" t="str">
        <f t="shared" si="30"/>
        <v/>
      </c>
      <c r="AM121" s="39" t="str">
        <f t="shared" si="31"/>
        <v/>
      </c>
      <c r="AN121" s="39" t="str">
        <f t="shared" si="32"/>
        <v/>
      </c>
      <c r="AO121" s="39" t="str">
        <f t="shared" si="33"/>
        <v/>
      </c>
      <c r="AP121" s="39" t="str">
        <f t="shared" si="34"/>
        <v/>
      </c>
      <c r="AQ121" s="39" t="str">
        <f t="shared" si="35"/>
        <v/>
      </c>
      <c r="AR121" s="39" t="str">
        <f t="shared" si="36"/>
        <v/>
      </c>
      <c r="AS121" s="39" t="str">
        <f t="shared" si="47"/>
        <v/>
      </c>
      <c r="AT121" s="39" t="str">
        <f t="shared" si="38"/>
        <v/>
      </c>
      <c r="AU121" s="39" t="str">
        <f t="shared" si="39"/>
        <v/>
      </c>
    </row>
    <row r="122" spans="1:47" x14ac:dyDescent="0.25">
      <c r="A122" s="93"/>
      <c r="B122" s="69"/>
      <c r="C122" s="69"/>
      <c r="H122" s="39">
        <f t="shared" si="42"/>
        <v>0</v>
      </c>
      <c r="I122" s="39">
        <f t="shared" si="46"/>
        <v>0</v>
      </c>
      <c r="J122" s="39">
        <f t="shared" si="41"/>
        <v>0</v>
      </c>
      <c r="N122" s="39" t="str">
        <f t="shared" si="6"/>
        <v/>
      </c>
      <c r="O122" s="39" t="str">
        <f t="shared" si="7"/>
        <v/>
      </c>
      <c r="P122" s="39" t="str">
        <f t="shared" si="8"/>
        <v/>
      </c>
      <c r="Q122" s="39" t="str">
        <f t="shared" si="9"/>
        <v/>
      </c>
      <c r="R122" s="39" t="str">
        <f t="shared" si="10"/>
        <v/>
      </c>
      <c r="S122" s="39" t="str">
        <f t="shared" si="11"/>
        <v/>
      </c>
      <c r="T122" s="39" t="str">
        <f t="shared" si="12"/>
        <v/>
      </c>
      <c r="U122" s="39" t="str">
        <f t="shared" si="13"/>
        <v/>
      </c>
      <c r="V122" s="39" t="str">
        <f t="shared" si="14"/>
        <v/>
      </c>
      <c r="W122" s="39" t="str">
        <f t="shared" si="15"/>
        <v/>
      </c>
      <c r="X122" s="39" t="str">
        <f t="shared" si="16"/>
        <v/>
      </c>
      <c r="Y122" s="39" t="str">
        <f t="shared" si="17"/>
        <v/>
      </c>
      <c r="Z122" s="39" t="str">
        <f t="shared" si="18"/>
        <v/>
      </c>
      <c r="AA122" s="39" t="str">
        <f t="shared" si="19"/>
        <v/>
      </c>
      <c r="AB122" s="39" t="str">
        <f t="shared" si="20"/>
        <v/>
      </c>
      <c r="AC122" s="39" t="str">
        <f t="shared" si="21"/>
        <v/>
      </c>
      <c r="AD122" s="39" t="str">
        <f t="shared" si="22"/>
        <v/>
      </c>
      <c r="AE122" s="39" t="str">
        <f t="shared" si="23"/>
        <v/>
      </c>
      <c r="AF122" s="39" t="str">
        <f t="shared" si="24"/>
        <v/>
      </c>
      <c r="AG122" s="39" t="str">
        <f t="shared" si="25"/>
        <v/>
      </c>
      <c r="AH122" s="39" t="str">
        <f t="shared" si="26"/>
        <v/>
      </c>
      <c r="AI122" s="39" t="str">
        <f t="shared" si="27"/>
        <v/>
      </c>
      <c r="AJ122" s="39" t="str">
        <f t="shared" si="28"/>
        <v/>
      </c>
      <c r="AK122" s="39" t="str">
        <f t="shared" si="29"/>
        <v/>
      </c>
      <c r="AL122" s="39" t="str">
        <f t="shared" si="30"/>
        <v/>
      </c>
      <c r="AM122" s="39" t="str">
        <f t="shared" si="31"/>
        <v/>
      </c>
      <c r="AN122" s="39" t="str">
        <f t="shared" si="32"/>
        <v/>
      </c>
      <c r="AO122" s="39" t="str">
        <f t="shared" si="33"/>
        <v/>
      </c>
      <c r="AP122" s="39" t="str">
        <f t="shared" si="34"/>
        <v/>
      </c>
      <c r="AQ122" s="39" t="str">
        <f t="shared" si="35"/>
        <v/>
      </c>
      <c r="AR122" s="39" t="str">
        <f t="shared" si="36"/>
        <v/>
      </c>
      <c r="AS122" s="39" t="str">
        <f t="shared" si="47"/>
        <v/>
      </c>
      <c r="AT122" s="39" t="str">
        <f t="shared" si="38"/>
        <v/>
      </c>
      <c r="AU122" s="39" t="str">
        <f t="shared" si="39"/>
        <v/>
      </c>
    </row>
    <row r="123" spans="1:47" x14ac:dyDescent="0.25">
      <c r="A123" s="93"/>
      <c r="B123" s="69"/>
      <c r="C123" s="69"/>
      <c r="H123" s="39">
        <f t="shared" si="42"/>
        <v>0</v>
      </c>
      <c r="I123" s="39">
        <f t="shared" si="46"/>
        <v>0</v>
      </c>
      <c r="J123" s="39">
        <f t="shared" si="41"/>
        <v>0</v>
      </c>
      <c r="N123" s="39" t="str">
        <f t="shared" si="6"/>
        <v/>
      </c>
      <c r="O123" s="39" t="str">
        <f t="shared" si="7"/>
        <v/>
      </c>
      <c r="P123" s="39" t="str">
        <f t="shared" si="8"/>
        <v/>
      </c>
      <c r="Q123" s="39" t="str">
        <f t="shared" si="9"/>
        <v/>
      </c>
      <c r="R123" s="39" t="str">
        <f t="shared" si="10"/>
        <v/>
      </c>
      <c r="S123" s="39" t="str">
        <f t="shared" si="11"/>
        <v/>
      </c>
      <c r="T123" s="39" t="str">
        <f t="shared" si="12"/>
        <v/>
      </c>
      <c r="U123" s="39" t="str">
        <f t="shared" si="13"/>
        <v/>
      </c>
      <c r="V123" s="39" t="str">
        <f t="shared" si="14"/>
        <v/>
      </c>
      <c r="W123" s="39" t="str">
        <f t="shared" si="15"/>
        <v/>
      </c>
      <c r="X123" s="39" t="str">
        <f t="shared" si="16"/>
        <v/>
      </c>
      <c r="Y123" s="39" t="str">
        <f t="shared" si="17"/>
        <v/>
      </c>
      <c r="Z123" s="39" t="str">
        <f t="shared" si="18"/>
        <v/>
      </c>
      <c r="AA123" s="39" t="str">
        <f t="shared" si="19"/>
        <v/>
      </c>
      <c r="AB123" s="39" t="str">
        <f t="shared" si="20"/>
        <v/>
      </c>
      <c r="AC123" s="39" t="str">
        <f t="shared" si="21"/>
        <v/>
      </c>
      <c r="AD123" s="39" t="str">
        <f t="shared" si="22"/>
        <v/>
      </c>
      <c r="AE123" s="39" t="str">
        <f t="shared" si="23"/>
        <v/>
      </c>
      <c r="AF123" s="39" t="str">
        <f t="shared" si="24"/>
        <v/>
      </c>
      <c r="AG123" s="39" t="str">
        <f t="shared" si="25"/>
        <v/>
      </c>
      <c r="AH123" s="39" t="str">
        <f t="shared" si="26"/>
        <v/>
      </c>
      <c r="AI123" s="39" t="str">
        <f t="shared" si="27"/>
        <v/>
      </c>
      <c r="AJ123" s="39" t="str">
        <f t="shared" si="28"/>
        <v/>
      </c>
      <c r="AK123" s="39" t="str">
        <f t="shared" si="29"/>
        <v/>
      </c>
      <c r="AL123" s="39" t="str">
        <f t="shared" si="30"/>
        <v/>
      </c>
      <c r="AM123" s="39" t="str">
        <f t="shared" si="31"/>
        <v/>
      </c>
      <c r="AN123" s="39" t="str">
        <f t="shared" si="32"/>
        <v/>
      </c>
      <c r="AO123" s="39" t="str">
        <f t="shared" si="33"/>
        <v/>
      </c>
      <c r="AP123" s="39" t="str">
        <f t="shared" si="34"/>
        <v/>
      </c>
      <c r="AQ123" s="39" t="str">
        <f t="shared" si="35"/>
        <v/>
      </c>
      <c r="AR123" s="39" t="str">
        <f t="shared" si="36"/>
        <v/>
      </c>
      <c r="AS123" s="39" t="str">
        <f t="shared" si="47"/>
        <v/>
      </c>
      <c r="AT123" s="39" t="str">
        <f t="shared" si="38"/>
        <v/>
      </c>
      <c r="AU123" s="39" t="str">
        <f t="shared" si="39"/>
        <v/>
      </c>
    </row>
    <row r="124" spans="1:47" x14ac:dyDescent="0.25">
      <c r="A124" s="93"/>
      <c r="B124" s="69"/>
      <c r="C124" s="69"/>
      <c r="H124" s="39">
        <f t="shared" si="42"/>
        <v>0</v>
      </c>
      <c r="I124" s="39">
        <f t="shared" si="46"/>
        <v>0</v>
      </c>
      <c r="J124" s="39">
        <f t="shared" si="41"/>
        <v>0</v>
      </c>
      <c r="N124" s="39" t="str">
        <f t="shared" si="6"/>
        <v/>
      </c>
      <c r="O124" s="39" t="str">
        <f t="shared" si="7"/>
        <v/>
      </c>
      <c r="P124" s="39" t="str">
        <f t="shared" si="8"/>
        <v/>
      </c>
      <c r="Q124" s="39" t="str">
        <f t="shared" si="9"/>
        <v/>
      </c>
      <c r="R124" s="39" t="str">
        <f t="shared" si="10"/>
        <v/>
      </c>
      <c r="S124" s="39" t="str">
        <f t="shared" si="11"/>
        <v/>
      </c>
      <c r="T124" s="39" t="str">
        <f t="shared" si="12"/>
        <v/>
      </c>
      <c r="U124" s="39" t="str">
        <f t="shared" si="13"/>
        <v/>
      </c>
      <c r="V124" s="39" t="str">
        <f t="shared" si="14"/>
        <v/>
      </c>
      <c r="W124" s="39" t="str">
        <f t="shared" si="15"/>
        <v/>
      </c>
      <c r="X124" s="39" t="str">
        <f t="shared" si="16"/>
        <v/>
      </c>
      <c r="Y124" s="39" t="str">
        <f t="shared" si="17"/>
        <v/>
      </c>
      <c r="Z124" s="39" t="str">
        <f t="shared" si="18"/>
        <v/>
      </c>
      <c r="AA124" s="39" t="str">
        <f t="shared" si="19"/>
        <v/>
      </c>
      <c r="AB124" s="39" t="str">
        <f t="shared" si="20"/>
        <v/>
      </c>
      <c r="AC124" s="39" t="str">
        <f t="shared" si="21"/>
        <v/>
      </c>
      <c r="AD124" s="39" t="str">
        <f t="shared" si="22"/>
        <v/>
      </c>
      <c r="AE124" s="39" t="str">
        <f t="shared" si="23"/>
        <v/>
      </c>
      <c r="AF124" s="39" t="str">
        <f t="shared" si="24"/>
        <v/>
      </c>
      <c r="AG124" s="39" t="str">
        <f t="shared" si="25"/>
        <v/>
      </c>
      <c r="AH124" s="39" t="str">
        <f t="shared" si="26"/>
        <v/>
      </c>
      <c r="AI124" s="39" t="str">
        <f t="shared" si="27"/>
        <v/>
      </c>
      <c r="AJ124" s="39" t="str">
        <f t="shared" si="28"/>
        <v/>
      </c>
      <c r="AK124" s="39" t="str">
        <f t="shared" si="29"/>
        <v/>
      </c>
      <c r="AL124" s="39" t="str">
        <f t="shared" si="30"/>
        <v/>
      </c>
      <c r="AM124" s="39" t="str">
        <f t="shared" si="31"/>
        <v/>
      </c>
      <c r="AN124" s="39" t="str">
        <f t="shared" si="32"/>
        <v/>
      </c>
      <c r="AO124" s="39" t="str">
        <f t="shared" si="33"/>
        <v/>
      </c>
      <c r="AP124" s="39" t="str">
        <f t="shared" si="34"/>
        <v/>
      </c>
      <c r="AQ124" s="39" t="str">
        <f t="shared" si="35"/>
        <v/>
      </c>
      <c r="AR124" s="39" t="str">
        <f t="shared" si="36"/>
        <v/>
      </c>
      <c r="AS124" s="39" t="str">
        <f t="shared" si="47"/>
        <v/>
      </c>
      <c r="AT124" s="39" t="str">
        <f t="shared" si="38"/>
        <v/>
      </c>
      <c r="AU124" s="39" t="str">
        <f t="shared" si="39"/>
        <v/>
      </c>
    </row>
    <row r="125" spans="1:47" x14ac:dyDescent="0.25">
      <c r="A125" s="93"/>
      <c r="B125" s="69"/>
      <c r="C125" s="69"/>
      <c r="H125" s="39">
        <f t="shared" si="42"/>
        <v>0</v>
      </c>
      <c r="I125" s="39">
        <f t="shared" si="46"/>
        <v>0</v>
      </c>
      <c r="J125" s="39">
        <f t="shared" si="41"/>
        <v>0</v>
      </c>
      <c r="N125" s="39" t="str">
        <f t="shared" si="6"/>
        <v/>
      </c>
      <c r="O125" s="39" t="str">
        <f t="shared" si="7"/>
        <v/>
      </c>
      <c r="P125" s="39" t="str">
        <f t="shared" si="8"/>
        <v/>
      </c>
      <c r="Q125" s="39" t="str">
        <f t="shared" si="9"/>
        <v/>
      </c>
      <c r="R125" s="39" t="str">
        <f t="shared" si="10"/>
        <v/>
      </c>
      <c r="S125" s="39" t="str">
        <f t="shared" si="11"/>
        <v/>
      </c>
      <c r="T125" s="39" t="str">
        <f t="shared" si="12"/>
        <v/>
      </c>
      <c r="U125" s="39" t="str">
        <f t="shared" si="13"/>
        <v/>
      </c>
      <c r="V125" s="39" t="str">
        <f t="shared" si="14"/>
        <v/>
      </c>
      <c r="W125" s="39" t="str">
        <f t="shared" si="15"/>
        <v/>
      </c>
      <c r="X125" s="39" t="str">
        <f t="shared" si="16"/>
        <v/>
      </c>
      <c r="Y125" s="39" t="str">
        <f t="shared" si="17"/>
        <v/>
      </c>
      <c r="Z125" s="39" t="str">
        <f t="shared" si="18"/>
        <v/>
      </c>
      <c r="AA125" s="39" t="str">
        <f t="shared" si="19"/>
        <v/>
      </c>
      <c r="AB125" s="39" t="str">
        <f t="shared" si="20"/>
        <v/>
      </c>
      <c r="AC125" s="39" t="str">
        <f t="shared" si="21"/>
        <v/>
      </c>
      <c r="AD125" s="39" t="str">
        <f t="shared" si="22"/>
        <v/>
      </c>
      <c r="AE125" s="39" t="str">
        <f t="shared" si="23"/>
        <v/>
      </c>
      <c r="AF125" s="39" t="str">
        <f t="shared" si="24"/>
        <v/>
      </c>
      <c r="AG125" s="39" t="str">
        <f t="shared" si="25"/>
        <v/>
      </c>
      <c r="AH125" s="39" t="str">
        <f t="shared" si="26"/>
        <v/>
      </c>
      <c r="AI125" s="39" t="str">
        <f t="shared" si="27"/>
        <v/>
      </c>
      <c r="AJ125" s="39" t="str">
        <f t="shared" si="28"/>
        <v/>
      </c>
      <c r="AK125" s="39" t="str">
        <f t="shared" si="29"/>
        <v/>
      </c>
      <c r="AL125" s="39" t="str">
        <f t="shared" si="30"/>
        <v/>
      </c>
      <c r="AM125" s="39" t="str">
        <f t="shared" si="31"/>
        <v/>
      </c>
      <c r="AN125" s="39" t="str">
        <f t="shared" si="32"/>
        <v/>
      </c>
      <c r="AO125" s="39" t="str">
        <f t="shared" si="33"/>
        <v/>
      </c>
      <c r="AP125" s="39" t="str">
        <f t="shared" si="34"/>
        <v/>
      </c>
      <c r="AQ125" s="39" t="str">
        <f t="shared" si="35"/>
        <v/>
      </c>
      <c r="AR125" s="39" t="str">
        <f t="shared" si="36"/>
        <v/>
      </c>
      <c r="AS125" s="39" t="str">
        <f t="shared" si="47"/>
        <v/>
      </c>
      <c r="AT125" s="39" t="str">
        <f t="shared" si="38"/>
        <v/>
      </c>
      <c r="AU125" s="39" t="str">
        <f t="shared" si="39"/>
        <v/>
      </c>
    </row>
    <row r="126" spans="1:47" x14ac:dyDescent="0.25">
      <c r="A126" s="87" t="s">
        <v>182</v>
      </c>
      <c r="B126" s="69"/>
      <c r="H126" s="39">
        <f t="shared" si="42"/>
        <v>0</v>
      </c>
      <c r="I126" s="39">
        <f t="shared" si="46"/>
        <v>0</v>
      </c>
      <c r="J126" s="39">
        <f t="shared" si="41"/>
        <v>0</v>
      </c>
      <c r="N126" s="39" t="str">
        <f t="shared" si="6"/>
        <v/>
      </c>
      <c r="O126" s="39" t="str">
        <f t="shared" si="7"/>
        <v/>
      </c>
      <c r="P126" s="39" t="str">
        <f t="shared" si="8"/>
        <v/>
      </c>
      <c r="Q126" s="39" t="str">
        <f t="shared" si="9"/>
        <v/>
      </c>
      <c r="R126" s="39" t="str">
        <f t="shared" si="10"/>
        <v/>
      </c>
      <c r="S126" s="39" t="str">
        <f t="shared" si="11"/>
        <v/>
      </c>
      <c r="T126" s="39" t="str">
        <f t="shared" si="12"/>
        <v/>
      </c>
      <c r="U126" s="39" t="str">
        <f t="shared" si="13"/>
        <v/>
      </c>
      <c r="V126" s="39" t="str">
        <f t="shared" si="14"/>
        <v/>
      </c>
      <c r="W126" s="39" t="str">
        <f t="shared" si="15"/>
        <v/>
      </c>
      <c r="X126" s="39" t="str">
        <f t="shared" si="16"/>
        <v/>
      </c>
      <c r="Y126" s="39" t="str">
        <f t="shared" si="17"/>
        <v/>
      </c>
      <c r="Z126" s="39" t="str">
        <f t="shared" si="18"/>
        <v/>
      </c>
      <c r="AA126" s="39" t="str">
        <f t="shared" si="19"/>
        <v/>
      </c>
      <c r="AB126" s="39" t="str">
        <f t="shared" si="20"/>
        <v/>
      </c>
      <c r="AC126" s="39" t="str">
        <f t="shared" si="21"/>
        <v/>
      </c>
      <c r="AD126" s="39" t="str">
        <f t="shared" si="22"/>
        <v/>
      </c>
      <c r="AE126" s="39" t="str">
        <f t="shared" si="23"/>
        <v/>
      </c>
      <c r="AF126" s="39" t="str">
        <f t="shared" si="24"/>
        <v/>
      </c>
      <c r="AG126" s="39" t="str">
        <f t="shared" si="25"/>
        <v/>
      </c>
      <c r="AH126" s="39" t="str">
        <f t="shared" si="26"/>
        <v/>
      </c>
      <c r="AI126" s="39" t="str">
        <f t="shared" si="27"/>
        <v/>
      </c>
      <c r="AJ126" s="39" t="str">
        <f t="shared" si="28"/>
        <v/>
      </c>
      <c r="AK126" s="39" t="str">
        <f t="shared" si="29"/>
        <v/>
      </c>
      <c r="AL126" s="39" t="str">
        <f t="shared" si="30"/>
        <v/>
      </c>
      <c r="AM126" s="39" t="str">
        <f t="shared" si="31"/>
        <v/>
      </c>
      <c r="AN126" s="39" t="str">
        <f t="shared" si="32"/>
        <v/>
      </c>
      <c r="AO126" s="39" t="str">
        <f t="shared" si="33"/>
        <v/>
      </c>
      <c r="AP126" s="39" t="str">
        <f t="shared" si="34"/>
        <v/>
      </c>
      <c r="AQ126" s="39" t="str">
        <f t="shared" si="35"/>
        <v/>
      </c>
      <c r="AR126" s="39" t="str">
        <f t="shared" si="36"/>
        <v/>
      </c>
      <c r="AS126" s="39" t="str">
        <f t="shared" si="47"/>
        <v/>
      </c>
      <c r="AT126" s="39" t="str">
        <f t="shared" si="38"/>
        <v/>
      </c>
      <c r="AU126" s="39" t="str">
        <f t="shared" si="39"/>
        <v/>
      </c>
    </row>
    <row r="127" spans="1:47" x14ac:dyDescent="0.25">
      <c r="A127" s="39" t="s">
        <v>147</v>
      </c>
      <c r="B127" s="69" t="s">
        <v>156</v>
      </c>
      <c r="E127" s="38">
        <f>-C140</f>
        <v>0</v>
      </c>
      <c r="H127" s="39">
        <f>SUM(D127:G127)</f>
        <v>0</v>
      </c>
      <c r="I127" s="39">
        <f>IF(vatstatusq1="Y",-C141,0)</f>
        <v>0</v>
      </c>
      <c r="J127" s="39">
        <f>+H127-I127</f>
        <v>0</v>
      </c>
      <c r="K127" s="52" t="s">
        <v>163</v>
      </c>
      <c r="N127" s="39" t="str">
        <f t="shared" si="6"/>
        <v/>
      </c>
      <c r="O127" s="39" t="str">
        <f t="shared" si="7"/>
        <v/>
      </c>
      <c r="P127" s="39" t="str">
        <f t="shared" si="8"/>
        <v/>
      </c>
      <c r="Q127" s="39" t="str">
        <f t="shared" si="9"/>
        <v/>
      </c>
      <c r="R127" s="39" t="str">
        <f t="shared" si="10"/>
        <v/>
      </c>
      <c r="S127" s="39" t="str">
        <f t="shared" si="11"/>
        <v/>
      </c>
      <c r="T127" s="39" t="str">
        <f t="shared" si="12"/>
        <v/>
      </c>
      <c r="U127" s="39" t="str">
        <f t="shared" si="13"/>
        <v/>
      </c>
      <c r="V127" s="39" t="str">
        <f t="shared" si="14"/>
        <v/>
      </c>
      <c r="W127" s="39" t="str">
        <f t="shared" si="15"/>
        <v/>
      </c>
      <c r="X127" s="39" t="str">
        <f t="shared" si="16"/>
        <v/>
      </c>
      <c r="Y127" s="39" t="str">
        <f t="shared" si="17"/>
        <v/>
      </c>
      <c r="Z127" s="39" t="str">
        <f t="shared" si="18"/>
        <v/>
      </c>
      <c r="AA127" s="39" t="str">
        <f t="shared" si="19"/>
        <v/>
      </c>
      <c r="AB127" s="39" t="str">
        <f t="shared" si="20"/>
        <v/>
      </c>
      <c r="AC127" s="39" t="str">
        <f t="shared" si="21"/>
        <v/>
      </c>
      <c r="AD127" s="39" t="str">
        <f t="shared" si="22"/>
        <v/>
      </c>
      <c r="AE127" s="39" t="str">
        <f t="shared" si="23"/>
        <v/>
      </c>
      <c r="AF127" s="39" t="str">
        <f t="shared" si="24"/>
        <v/>
      </c>
      <c r="AG127" s="39" t="str">
        <f t="shared" si="25"/>
        <v/>
      </c>
      <c r="AH127" s="39" t="str">
        <f t="shared" si="26"/>
        <v/>
      </c>
      <c r="AI127" s="39" t="str">
        <f t="shared" si="27"/>
        <v/>
      </c>
      <c r="AJ127" s="39" t="str">
        <f t="shared" si="28"/>
        <v/>
      </c>
      <c r="AK127" s="39" t="str">
        <f t="shared" si="29"/>
        <v/>
      </c>
      <c r="AL127" s="39" t="str">
        <f t="shared" si="30"/>
        <v/>
      </c>
      <c r="AM127" s="39" t="str">
        <f t="shared" si="31"/>
        <v/>
      </c>
      <c r="AN127" s="39" t="str">
        <f t="shared" si="32"/>
        <v/>
      </c>
      <c r="AO127" s="39" t="str">
        <f t="shared" si="33"/>
        <v/>
      </c>
      <c r="AP127" s="39" t="str">
        <f t="shared" si="34"/>
        <v/>
      </c>
      <c r="AQ127" s="39" t="str">
        <f t="shared" si="35"/>
        <v/>
      </c>
      <c r="AR127" s="39" t="str">
        <f t="shared" si="36"/>
        <v/>
      </c>
      <c r="AS127" s="39" t="str">
        <f t="shared" si="47"/>
        <v/>
      </c>
      <c r="AT127" s="39" t="str">
        <f t="shared" si="38"/>
        <v/>
      </c>
      <c r="AU127" s="39" t="str">
        <f t="shared" si="39"/>
        <v/>
      </c>
    </row>
    <row r="128" spans="1:47" x14ac:dyDescent="0.25">
      <c r="B128" s="69"/>
      <c r="N128" s="39" t="str">
        <f t="shared" ref="N128" si="48">IF($M128=1,$J128,"")</f>
        <v/>
      </c>
      <c r="O128" s="39" t="str">
        <f t="shared" ref="O128" si="49">IF($M128=12,$J128,"")</f>
        <v/>
      </c>
      <c r="P128" s="39" t="str">
        <f t="shared" ref="P128" si="50">IF($M128=22,$J128,"")</f>
        <v/>
      </c>
      <c r="Q128" s="39" t="str">
        <f t="shared" ref="Q128" si="51">IF($M128=41,$J128,"")</f>
        <v/>
      </c>
      <c r="R128" s="39" t="str">
        <f t="shared" ref="R128" si="52">IF($M128=69,$J128,"")</f>
        <v/>
      </c>
      <c r="S128" s="39" t="str">
        <f t="shared" ref="S128" si="53">IF($M128=96,$J128,"")</f>
        <v/>
      </c>
      <c r="T128" s="39" t="str">
        <f t="shared" ref="T128" si="54">IF($M128=98,$J128,"")</f>
        <v/>
      </c>
      <c r="U128" s="39" t="str">
        <f t="shared" ref="U128" si="55">IF($M128=121,$J128,"")</f>
        <v/>
      </c>
      <c r="V128" s="39" t="str">
        <f t="shared" ref="V128" si="56">IF($M128=125,$J128,"")</f>
        <v/>
      </c>
      <c r="W128" s="39" t="str">
        <f t="shared" ref="W128" si="57">IF($M128=141,$J128,"")</f>
        <v/>
      </c>
      <c r="X128" s="39" t="str">
        <f t="shared" ref="X128" si="58">IF($M128=144,$J128,"")</f>
        <v/>
      </c>
      <c r="Y128" s="39" t="str">
        <f t="shared" ref="Y128" si="59">IF($M128=148,$J128,"")</f>
        <v/>
      </c>
      <c r="Z128" s="39" t="str">
        <f t="shared" ref="Z128" si="60">IF($M128=150,$J128,"")</f>
        <v/>
      </c>
      <c r="AA128" s="39" t="str">
        <f t="shared" ref="AA128" si="61">IF($M128=152,$J128,"")</f>
        <v/>
      </c>
      <c r="AB128" s="39" t="str">
        <f t="shared" ref="AB128" si="62">IF($M128=154,$J128,"")</f>
        <v/>
      </c>
      <c r="AC128" s="39" t="str">
        <f t="shared" ref="AC128" si="63">IF($M128=156,$J128,"")</f>
        <v/>
      </c>
      <c r="AD128" s="39" t="str">
        <f t="shared" ref="AD128" si="64">IF($M128=163,$J128,"")</f>
        <v/>
      </c>
      <c r="AE128" s="39" t="str">
        <f t="shared" ref="AE128" si="65">IF($M128=167,$J128,"")</f>
        <v/>
      </c>
      <c r="AF128" s="39" t="str">
        <f t="shared" ref="AF128" si="66">IF($M128=168,$J128,"")</f>
        <v/>
      </c>
      <c r="AG128" s="39" t="str">
        <f t="shared" ref="AG128" si="67">IF($M128=172,$J128,"")</f>
        <v/>
      </c>
      <c r="AH128" s="39" t="str">
        <f t="shared" ref="AH128" si="68">IF($M128=173,$J128,"")</f>
        <v/>
      </c>
      <c r="AI128" s="39" t="str">
        <f t="shared" ref="AI128" si="69">IF($M128=174,$J128,"")</f>
        <v/>
      </c>
      <c r="AJ128" s="39" t="str">
        <f t="shared" ref="AJ128" si="70">IF($M128=178,$J128,"")</f>
        <v/>
      </c>
      <c r="AK128" s="39" t="str">
        <f t="shared" ref="AK128" si="71">IF($M128=180,$J128,"")</f>
        <v/>
      </c>
      <c r="AL128" s="39" t="str">
        <f t="shared" ref="AL128" si="72">IF($M128=188,$J128,"")</f>
        <v/>
      </c>
      <c r="AM128" s="39" t="str">
        <f t="shared" ref="AM128" si="73">IF($M128=303,$J128,"")</f>
        <v/>
      </c>
      <c r="AN128" s="39" t="str">
        <f t="shared" ref="AN128" si="74">IF($M128=422,$J128,"")</f>
        <v/>
      </c>
      <c r="AO128" s="39" t="str">
        <f t="shared" ref="AO128" si="75">IF($M128=442,$J128,"")</f>
        <v/>
      </c>
      <c r="AP128" s="39" t="str">
        <f t="shared" ref="AP128" si="76">IF($M128=587,$J128,"")</f>
        <v/>
      </c>
      <c r="AQ128" s="39" t="str">
        <f t="shared" ref="AQ128" si="77">IF($M128=597,$J128,"")</f>
        <v/>
      </c>
      <c r="AR128" s="39" t="str">
        <f t="shared" ref="AR128" si="78">IF($M128=600,$J128,"")</f>
        <v/>
      </c>
      <c r="AS128" s="39" t="str">
        <f t="shared" si="47"/>
        <v/>
      </c>
      <c r="AT128" s="39" t="str">
        <f t="shared" ref="AT128" si="79">IF($M128=610,$J128,"")</f>
        <v/>
      </c>
      <c r="AU128" s="39" t="str">
        <f t="shared" ref="AU128" si="80">IF($M128=798,$J128,"")</f>
        <v/>
      </c>
    </row>
    <row r="129" spans="1:47" ht="16.5" thickBot="1" x14ac:dyDescent="0.3">
      <c r="A129" s="61" t="s">
        <v>138</v>
      </c>
      <c r="D129" s="39">
        <f>ROUND(SUM(currentacq1),2)</f>
        <v>0</v>
      </c>
      <c r="E129" s="39">
        <f>ROUND(SUM(cashacq1),2)</f>
        <v>0</v>
      </c>
      <c r="F129" s="39">
        <f>ROUND(SUM(cardacq1),2)</f>
        <v>0</v>
      </c>
      <c r="G129" s="39">
        <f>ROUND(SUM(depositacq1),2)</f>
        <v>0</v>
      </c>
      <c r="H129" s="39">
        <f>ROUND(SUM(totalsq1),2)</f>
        <v>0</v>
      </c>
      <c r="I129" s="39">
        <f>ROUND(SUM(vatcontentq1),2)</f>
        <v>0</v>
      </c>
      <c r="J129" s="39">
        <f>ROUND(SUM(netamountsq1),2)</f>
        <v>0</v>
      </c>
      <c r="N129" s="95">
        <f>SUM(N34:N128)</f>
        <v>0</v>
      </c>
      <c r="O129" s="95">
        <f t="shared" ref="O129:AU129" si="81">SUM(O34:O128)</f>
        <v>0</v>
      </c>
      <c r="P129" s="95">
        <f t="shared" si="81"/>
        <v>0</v>
      </c>
      <c r="Q129" s="95">
        <f t="shared" si="81"/>
        <v>0</v>
      </c>
      <c r="R129" s="95">
        <f t="shared" si="81"/>
        <v>0</v>
      </c>
      <c r="S129" s="95">
        <f t="shared" si="81"/>
        <v>0</v>
      </c>
      <c r="T129" s="95">
        <f t="shared" si="81"/>
        <v>0</v>
      </c>
      <c r="U129" s="95">
        <f t="shared" si="81"/>
        <v>0</v>
      </c>
      <c r="V129" s="95">
        <f t="shared" si="81"/>
        <v>0</v>
      </c>
      <c r="W129" s="95">
        <f t="shared" si="81"/>
        <v>0</v>
      </c>
      <c r="X129" s="95">
        <f t="shared" si="81"/>
        <v>0</v>
      </c>
      <c r="Y129" s="95">
        <f t="shared" si="81"/>
        <v>0</v>
      </c>
      <c r="Z129" s="95">
        <f t="shared" si="81"/>
        <v>0</v>
      </c>
      <c r="AA129" s="95">
        <f t="shared" si="81"/>
        <v>0</v>
      </c>
      <c r="AB129" s="95">
        <f t="shared" si="81"/>
        <v>0</v>
      </c>
      <c r="AC129" s="95">
        <f t="shared" si="81"/>
        <v>0</v>
      </c>
      <c r="AD129" s="95">
        <f t="shared" si="81"/>
        <v>0</v>
      </c>
      <c r="AE129" s="95">
        <f t="shared" si="81"/>
        <v>0</v>
      </c>
      <c r="AF129" s="95">
        <f t="shared" si="81"/>
        <v>0</v>
      </c>
      <c r="AG129" s="95">
        <f t="shared" si="81"/>
        <v>0</v>
      </c>
      <c r="AH129" s="95">
        <f t="shared" si="81"/>
        <v>0</v>
      </c>
      <c r="AI129" s="95">
        <f t="shared" si="81"/>
        <v>0</v>
      </c>
      <c r="AJ129" s="95">
        <f t="shared" si="81"/>
        <v>0</v>
      </c>
      <c r="AK129" s="95">
        <f t="shared" si="81"/>
        <v>0</v>
      </c>
      <c r="AL129" s="95">
        <f t="shared" si="81"/>
        <v>0</v>
      </c>
      <c r="AM129" s="95">
        <f t="shared" si="81"/>
        <v>0</v>
      </c>
      <c r="AN129" s="95">
        <f t="shared" si="81"/>
        <v>0</v>
      </c>
      <c r="AO129" s="95">
        <f t="shared" si="81"/>
        <v>0</v>
      </c>
      <c r="AP129" s="95">
        <f t="shared" si="81"/>
        <v>0</v>
      </c>
      <c r="AQ129" s="95">
        <f t="shared" si="81"/>
        <v>0</v>
      </c>
      <c r="AR129" s="95">
        <f t="shared" si="81"/>
        <v>0</v>
      </c>
      <c r="AS129" s="95">
        <f t="shared" si="81"/>
        <v>0</v>
      </c>
      <c r="AT129" s="95">
        <f t="shared" si="81"/>
        <v>0</v>
      </c>
      <c r="AU129" s="95">
        <f t="shared" si="81"/>
        <v>0</v>
      </c>
    </row>
    <row r="130" spans="1:47" ht="16.5" thickTop="1" x14ac:dyDescent="0.25">
      <c r="E130" s="96"/>
      <c r="F130" s="96"/>
      <c r="N130" s="39" t="str">
        <f>IF($M$39=1,$J$39,"")</f>
        <v/>
      </c>
      <c r="O130" s="39" t="str">
        <f>IF($M$39=12,$J$39,"")</f>
        <v/>
      </c>
      <c r="P130" s="39" t="str">
        <f>IF($M$39=22,$J$39,"")</f>
        <v/>
      </c>
      <c r="Q130" s="39" t="str">
        <f>IF($M$39=41,$J$39,"")</f>
        <v/>
      </c>
      <c r="R130" s="39" t="str">
        <f>IF($M$39=69,$J$39,"")</f>
        <v/>
      </c>
      <c r="S130" s="39" t="str">
        <f>IF($M$39=96,$J$39,"")</f>
        <v/>
      </c>
      <c r="T130" s="39" t="str">
        <f>IF($M$39=98,$J$39,"")</f>
        <v/>
      </c>
      <c r="U130" s="39" t="str">
        <f>IF($M$39=121,$J$39,"")</f>
        <v/>
      </c>
      <c r="V130" s="39" t="str">
        <f>IF($M$39=125,$J$39,"")</f>
        <v/>
      </c>
      <c r="W130" s="39" t="str">
        <f>IF($M$39=141,$J$39,"")</f>
        <v/>
      </c>
      <c r="X130" s="39" t="str">
        <f>IF($M$39=144,$J$39,"")</f>
        <v/>
      </c>
      <c r="Y130" s="39" t="str">
        <f>IF($M$39=148,$J$39,"")</f>
        <v/>
      </c>
      <c r="Z130" s="39" t="str">
        <f>IF($M$39=150,$J$39,"")</f>
        <v/>
      </c>
      <c r="AA130" s="39" t="str">
        <f>IF($M$39=152,$J$39,"")</f>
        <v/>
      </c>
      <c r="AB130" s="39" t="str">
        <f>IF($M$39=154,$J$39,"")</f>
        <v/>
      </c>
      <c r="AC130" s="39" t="str">
        <f>IF($M$39=156,$J$39,"")</f>
        <v/>
      </c>
      <c r="AD130" s="39" t="str">
        <f>IF($M$39=163,$J$39,"")</f>
        <v/>
      </c>
      <c r="AE130" s="39" t="str">
        <f>IF($M$39=167,$J$39,"")</f>
        <v/>
      </c>
      <c r="AF130" s="39" t="str">
        <f>IF($M$39=168,$J$39,"")</f>
        <v/>
      </c>
      <c r="AG130" s="39" t="str">
        <f>IF($M$39=172,$J$39,"")</f>
        <v/>
      </c>
      <c r="AH130" s="39" t="str">
        <f>IF($M$39=173,$J$39,"")</f>
        <v/>
      </c>
      <c r="AI130" s="39" t="str">
        <f>IF($M$39=174,$J$39,"")</f>
        <v/>
      </c>
      <c r="AJ130" s="39" t="str">
        <f>IF($M$39=178,$J$39,"")</f>
        <v/>
      </c>
      <c r="AK130" s="39" t="str">
        <f>IF($M$39=180,$J$39,"")</f>
        <v/>
      </c>
      <c r="AL130" s="39" t="str">
        <f>IF($M$39=188,$J$39,"")</f>
        <v/>
      </c>
      <c r="AM130" s="39" t="str">
        <f>IF($M$39=303,$J$39,"")</f>
        <v/>
      </c>
      <c r="AN130" s="39" t="str">
        <f>IF($M$39=422,$J$39,"")</f>
        <v/>
      </c>
      <c r="AO130" s="39" t="str">
        <f>IF($M$39=442,$J$39,"")</f>
        <v/>
      </c>
      <c r="AP130" s="39" t="str">
        <f>IF($M$39=587,$J$39,"")</f>
        <v/>
      </c>
      <c r="AQ130" s="39" t="str">
        <f>IF($M$39=597,$J$39,"")</f>
        <v/>
      </c>
      <c r="AR130" s="39" t="str">
        <f>IF($M$39=600,$J$39,"")</f>
        <v/>
      </c>
      <c r="AT130" s="39" t="str">
        <f>IF($M$39=610,$J$39,"")</f>
        <v/>
      </c>
      <c r="AU130" s="39" t="str">
        <f>IF($M$39=798,$J$39,"")</f>
        <v/>
      </c>
    </row>
    <row r="131" spans="1:47" x14ac:dyDescent="0.25">
      <c r="A131" s="39" t="s">
        <v>204</v>
      </c>
      <c r="D131" s="97">
        <v>0</v>
      </c>
      <c r="E131" s="98"/>
      <c r="F131" s="97"/>
      <c r="G131" s="97">
        <v>0</v>
      </c>
      <c r="H131" s="98"/>
      <c r="I131" s="98"/>
      <c r="J131" s="98"/>
    </row>
    <row r="132" spans="1:47" x14ac:dyDescent="0.25">
      <c r="A132" s="39" t="s">
        <v>205</v>
      </c>
      <c r="D132" s="97">
        <f>+D129-D131</f>
        <v>0</v>
      </c>
      <c r="E132" s="98"/>
      <c r="F132" s="97">
        <f>+F129-F131</f>
        <v>0</v>
      </c>
      <c r="G132" s="97">
        <f>+G129-G131</f>
        <v>0</v>
      </c>
      <c r="H132" s="98"/>
      <c r="I132" s="98"/>
      <c r="J132" s="98"/>
    </row>
    <row r="133" spans="1:47" ht="57.75" customHeight="1" x14ac:dyDescent="0.25">
      <c r="A133" s="61" t="s">
        <v>150</v>
      </c>
      <c r="C133" s="52" t="s">
        <v>158</v>
      </c>
      <c r="D133" s="99" t="s">
        <v>152</v>
      </c>
      <c r="E133" s="99" t="s">
        <v>151</v>
      </c>
      <c r="F133" s="99" t="s">
        <v>10</v>
      </c>
      <c r="G133" s="99" t="s">
        <v>153</v>
      </c>
      <c r="H133" s="99" t="s">
        <v>154</v>
      </c>
      <c r="I133" s="99" t="s">
        <v>155</v>
      </c>
      <c r="J133" s="99" t="s">
        <v>159</v>
      </c>
    </row>
    <row r="135" spans="1:47" x14ac:dyDescent="0.25">
      <c r="A135" s="39" t="s">
        <v>175</v>
      </c>
      <c r="C135" s="86"/>
      <c r="D135" s="100">
        <v>0</v>
      </c>
      <c r="E135" s="100">
        <v>0</v>
      </c>
      <c r="F135" s="98"/>
      <c r="G135" s="98"/>
      <c r="H135" s="101"/>
      <c r="I135" s="86"/>
      <c r="J135" s="101"/>
    </row>
    <row r="136" spans="1:47" x14ac:dyDescent="0.25">
      <c r="A136" s="39" t="s">
        <v>176</v>
      </c>
      <c r="C136" s="86"/>
      <c r="D136" s="100">
        <v>0</v>
      </c>
      <c r="E136" s="100">
        <v>0</v>
      </c>
      <c r="F136" s="100">
        <v>0</v>
      </c>
      <c r="G136" s="100">
        <v>0</v>
      </c>
      <c r="H136" s="102">
        <v>0</v>
      </c>
      <c r="I136" s="102">
        <v>0</v>
      </c>
      <c r="J136" s="102">
        <v>0</v>
      </c>
    </row>
    <row r="137" spans="1:47" ht="31.5" x14ac:dyDescent="0.25">
      <c r="A137" s="39" t="s">
        <v>174</v>
      </c>
      <c r="C137" s="86"/>
      <c r="D137" s="103" t="s">
        <v>179</v>
      </c>
      <c r="E137" s="103" t="s">
        <v>179</v>
      </c>
      <c r="F137" s="98"/>
      <c r="G137" s="103" t="s">
        <v>180</v>
      </c>
      <c r="H137" s="101"/>
      <c r="I137" s="86"/>
      <c r="J137" s="101"/>
    </row>
    <row r="138" spans="1:47" x14ac:dyDescent="0.25">
      <c r="A138" s="39" t="s">
        <v>177</v>
      </c>
      <c r="C138" s="86"/>
      <c r="D138" s="38">
        <f>LOOKUP($D$137,$C$1:$C$11,$D$1:$D$11)</f>
        <v>0</v>
      </c>
      <c r="E138" s="38">
        <f>LOOKUP($E$137,$C$1:$C$11,$D$1:$D$11)</f>
        <v>0</v>
      </c>
      <c r="F138" s="98"/>
      <c r="G138" s="38">
        <f>LOOKUP($G$137,$C$13:$C$14,$D$13:$D$14)</f>
        <v>0</v>
      </c>
      <c r="H138" s="101"/>
      <c r="I138" s="86"/>
      <c r="J138" s="101"/>
    </row>
    <row r="140" spans="1:47" x14ac:dyDescent="0.25">
      <c r="A140" s="39" t="s">
        <v>157</v>
      </c>
      <c r="C140" s="39">
        <f>SUM(D140:J140)</f>
        <v>0</v>
      </c>
      <c r="D140" s="38">
        <f>IF(D136+D135&lt;10000,D136*'Whitefield office use'!B29,IF(D135&gt;10000,D136*'Whitefield office use'!B30,((+D135+D136-10000)*'Whitefield office use'!B30)+(10000-D135)*'Whitefield office use'!B29))</f>
        <v>0</v>
      </c>
      <c r="E140" s="38">
        <f>IF(E136+E135&lt;10000,E136*'Whitefield office use'!B29,IF(E135&gt;10000,E136*'Whitefield office use'!B30,((+E135+E136-10000)*'Whitefield office use'!B30)+(10000-E135)*'Whitefield office use'!B29))</f>
        <v>0</v>
      </c>
      <c r="F140" s="38">
        <f>+F136*0.05</f>
        <v>0</v>
      </c>
      <c r="G140" s="38">
        <f>+G136*'Whitefield office use'!B31</f>
        <v>0</v>
      </c>
      <c r="H140" s="38">
        <f>+H136*'Whitefield office use'!B32</f>
        <v>0</v>
      </c>
      <c r="I140" s="38">
        <f>+I136*5</f>
        <v>0</v>
      </c>
      <c r="J140" s="38">
        <f>+J136*10</f>
        <v>0</v>
      </c>
    </row>
    <row r="141" spans="1:47" x14ac:dyDescent="0.25">
      <c r="A141" s="39" t="s">
        <v>173</v>
      </c>
      <c r="C141" s="39">
        <f>ROUND(SUM(D141:J141),2)</f>
        <v>0</v>
      </c>
      <c r="D141" s="38">
        <f>+D136*D138*_vrq1/(1+_vrq1)</f>
        <v>0</v>
      </c>
      <c r="E141" s="38">
        <f>+E136*E138*_vrq1/(1+_vrq1)</f>
        <v>0</v>
      </c>
      <c r="F141" s="98"/>
      <c r="G141" s="38">
        <f>+G136*G138*_vrq1/(1+_vrq1)</f>
        <v>0</v>
      </c>
      <c r="H141" s="101"/>
      <c r="I141" s="86"/>
      <c r="J141" s="101"/>
    </row>
    <row r="142" spans="1:47" x14ac:dyDescent="0.25">
      <c r="A142" s="104" t="s">
        <v>19</v>
      </c>
    </row>
    <row r="143" spans="1:47" ht="16.5" thickBot="1" x14ac:dyDescent="0.3">
      <c r="A143" s="104"/>
    </row>
    <row r="144" spans="1:47" x14ac:dyDescent="0.25">
      <c r="A144" s="61" t="s">
        <v>49</v>
      </c>
      <c r="C144" s="38"/>
      <c r="F144" s="105" t="s">
        <v>232</v>
      </c>
      <c r="G144" s="106"/>
      <c r="H144" s="106"/>
      <c r="I144" s="107"/>
      <c r="J144" s="108"/>
    </row>
    <row r="145" spans="1:10" x14ac:dyDescent="0.25">
      <c r="F145" s="109"/>
      <c r="H145" s="38"/>
      <c r="J145" s="110"/>
    </row>
    <row r="146" spans="1:10" x14ac:dyDescent="0.25">
      <c r="A146" s="39" t="s">
        <v>164</v>
      </c>
      <c r="B146" s="32" t="s">
        <v>216</v>
      </c>
      <c r="C146" s="39">
        <f>IF(vatstatusq1=+G3="n",0,G3+G4)</f>
        <v>0</v>
      </c>
      <c r="F146" s="111" t="s">
        <v>233</v>
      </c>
      <c r="H146" s="38"/>
      <c r="J146" s="110"/>
    </row>
    <row r="147" spans="1:10" x14ac:dyDescent="0.25">
      <c r="A147" s="39" t="s">
        <v>165</v>
      </c>
      <c r="B147" s="32" t="s">
        <v>215</v>
      </c>
      <c r="C147" s="39">
        <v>0</v>
      </c>
      <c r="F147" s="111" t="s">
        <v>246</v>
      </c>
      <c r="H147" s="38"/>
      <c r="J147" s="110"/>
    </row>
    <row r="148" spans="1:10" x14ac:dyDescent="0.25">
      <c r="A148" s="39" t="s">
        <v>166</v>
      </c>
      <c r="B148" s="32" t="s">
        <v>217</v>
      </c>
      <c r="C148" s="38">
        <f>+C147+C146</f>
        <v>0</v>
      </c>
      <c r="D148" s="112" t="s">
        <v>279</v>
      </c>
      <c r="F148" s="113" t="str">
        <f>IF(G19&lt;&gt;0,"error - vat out of balance"," ")</f>
        <v xml:space="preserve"> </v>
      </c>
      <c r="H148" s="38"/>
      <c r="J148" s="110"/>
    </row>
    <row r="149" spans="1:10" x14ac:dyDescent="0.25">
      <c r="A149" s="39" t="s">
        <v>167</v>
      </c>
      <c r="B149" s="32" t="s">
        <v>218</v>
      </c>
      <c r="C149" s="39">
        <f>IF(vatstatusq1="n",0,IF(vatstatusq1="F",-G13,-(+G17+G6+G13)))</f>
        <v>0</v>
      </c>
      <c r="F149" s="113" t="str">
        <f>IF(H129-I129&lt;&gt;J129,"error on cross cast - vat analysis section"," ")</f>
        <v xml:space="preserve"> </v>
      </c>
      <c r="H149" s="38"/>
      <c r="J149" s="110"/>
    </row>
    <row r="150" spans="1:10" x14ac:dyDescent="0.25">
      <c r="A150" s="39" t="s">
        <v>168</v>
      </c>
      <c r="B150" s="32" t="s">
        <v>219</v>
      </c>
      <c r="C150" s="38">
        <f>+C146-C149</f>
        <v>0</v>
      </c>
      <c r="D150" s="112" t="s">
        <v>279</v>
      </c>
      <c r="F150" s="113" t="str">
        <f>IF(SUM(D129:G129)&lt;&gt;H129,"error on cross cast - account analysis section"," ")</f>
        <v xml:space="preserve"> </v>
      </c>
      <c r="H150" s="38"/>
      <c r="J150" s="110"/>
    </row>
    <row r="151" spans="1:10" x14ac:dyDescent="0.25">
      <c r="A151" s="39" t="s">
        <v>169</v>
      </c>
      <c r="B151" s="32" t="s">
        <v>220</v>
      </c>
      <c r="C151" s="39">
        <f>IF(vatstatusq1="n",0,IF(vatstatusq1="F",ROUND((+F3),0),ROUND(+H3,0)))</f>
        <v>0</v>
      </c>
      <c r="F151" s="113"/>
      <c r="H151" s="38"/>
      <c r="I151" s="114" t="str">
        <f>IF(G13=0," ",IF(vatstatusq1="y"," ","Check vat recovery rate on cap ex"))</f>
        <v xml:space="preserve"> </v>
      </c>
      <c r="J151" s="110"/>
    </row>
    <row r="152" spans="1:10" x14ac:dyDescent="0.25">
      <c r="A152" s="39" t="s">
        <v>170</v>
      </c>
      <c r="B152" s="32" t="s">
        <v>221</v>
      </c>
      <c r="C152" s="39">
        <f>IF(vatstatusq1="n",0,IF(vatstatusq1="f",-H13*(F13&lt;=-2000),ROUND(-(+H17+H7+H6+H13+H14+H16),0)))</f>
        <v>0</v>
      </c>
      <c r="F152" s="115" t="str">
        <f>IF(SUM(D132:G132)&lt;&gt;0,"Error on bank accounts","")</f>
        <v/>
      </c>
      <c r="H152" s="38"/>
      <c r="I152" s="114" t="str">
        <f>IF(INT(C149/BR)&gt;C152,"Input Vat credibility error"," ")</f>
        <v xml:space="preserve"> </v>
      </c>
      <c r="J152" s="110"/>
    </row>
    <row r="153" spans="1:10" ht="16.5" thickBot="1" x14ac:dyDescent="0.3">
      <c r="A153" s="39" t="s">
        <v>171</v>
      </c>
      <c r="B153" s="32" t="s">
        <v>222</v>
      </c>
      <c r="C153" s="39">
        <v>0</v>
      </c>
      <c r="F153" s="116" t="str">
        <f>IF(OR(F19&lt;&gt;0,G19&lt;&gt;0,H19&lt;&gt;0),"vat summation error"," ")</f>
        <v xml:space="preserve"> </v>
      </c>
      <c r="G153" s="117"/>
      <c r="H153" s="117"/>
      <c r="I153" s="118" t="str">
        <f>IF(vatstatusq1="y",IF(INT(C146/BR)&gt;C151,"Output Vat credibility error"," "),IF(vatstatusq1="f",IF(INT(C146/'VAT summaries'!E28)&gt;C151,"Output Vat credibility error"," ")," "))</f>
        <v xml:space="preserve"> </v>
      </c>
      <c r="J153" s="119"/>
    </row>
    <row r="154" spans="1:10" x14ac:dyDescent="0.25">
      <c r="A154" s="39" t="s">
        <v>172</v>
      </c>
      <c r="B154" s="32" t="s">
        <v>245</v>
      </c>
      <c r="C154" s="39">
        <v>0</v>
      </c>
    </row>
    <row r="155" spans="1:10" x14ac:dyDescent="0.25">
      <c r="F155" s="38" t="s">
        <v>12</v>
      </c>
      <c r="G155" s="216">
        <f ca="1">NOW()</f>
        <v>45727.711671180557</v>
      </c>
      <c r="H155" s="217"/>
    </row>
    <row r="162" spans="2:11" x14ac:dyDescent="0.25">
      <c r="D162" s="39"/>
      <c r="E162" s="39"/>
      <c r="F162" s="39"/>
      <c r="G162" s="39"/>
      <c r="K162" s="39"/>
    </row>
    <row r="163" spans="2:11" x14ac:dyDescent="0.25">
      <c r="D163" s="39"/>
      <c r="E163" s="39"/>
      <c r="F163" s="39"/>
      <c r="G163" s="39"/>
      <c r="K163" s="39"/>
    </row>
    <row r="164" spans="2:11" x14ac:dyDescent="0.25">
      <c r="D164" s="39"/>
      <c r="E164" s="39"/>
      <c r="F164" s="39"/>
      <c r="G164" s="39"/>
      <c r="K164" s="39"/>
    </row>
    <row r="165" spans="2:11" x14ac:dyDescent="0.25">
      <c r="D165" s="39"/>
      <c r="E165" s="39"/>
      <c r="F165" s="39"/>
      <c r="G165" s="39"/>
      <c r="K165" s="39"/>
    </row>
    <row r="166" spans="2:11" x14ac:dyDescent="0.25">
      <c r="B166" s="38"/>
      <c r="D166" s="39"/>
      <c r="E166" s="39"/>
      <c r="F166" s="39"/>
      <c r="G166" s="39"/>
      <c r="K166" s="39"/>
    </row>
    <row r="167" spans="2:11" x14ac:dyDescent="0.25">
      <c r="D167" s="39"/>
      <c r="E167" s="39"/>
      <c r="F167" s="39"/>
      <c r="G167" s="39"/>
      <c r="K167" s="39"/>
    </row>
    <row r="168" spans="2:11" x14ac:dyDescent="0.25">
      <c r="D168" s="39"/>
      <c r="E168" s="39"/>
      <c r="F168" s="39"/>
      <c r="G168" s="39"/>
      <c r="K168" s="39"/>
    </row>
    <row r="169" spans="2:11" x14ac:dyDescent="0.25">
      <c r="D169" s="39"/>
      <c r="E169" s="39"/>
      <c r="F169" s="39"/>
      <c r="G169" s="39"/>
      <c r="K169" s="39"/>
    </row>
    <row r="170" spans="2:11" x14ac:dyDescent="0.25">
      <c r="D170" s="39"/>
      <c r="E170" s="39"/>
      <c r="F170" s="39"/>
      <c r="G170" s="39"/>
      <c r="K170" s="39"/>
    </row>
    <row r="171" spans="2:11" x14ac:dyDescent="0.25">
      <c r="D171" s="39"/>
      <c r="E171" s="39"/>
      <c r="F171" s="39"/>
      <c r="G171" s="39"/>
      <c r="K171" s="39"/>
    </row>
    <row r="172" spans="2:11" x14ac:dyDescent="0.25">
      <c r="D172" s="39"/>
      <c r="E172" s="39"/>
      <c r="F172" s="39"/>
      <c r="G172" s="39"/>
      <c r="K172" s="39"/>
    </row>
    <row r="173" spans="2:11" x14ac:dyDescent="0.25">
      <c r="D173" s="39"/>
      <c r="E173" s="39"/>
      <c r="F173" s="39"/>
      <c r="G173" s="39"/>
      <c r="K173" s="39"/>
    </row>
    <row r="174" spans="2:11" x14ac:dyDescent="0.25">
      <c r="D174" s="39"/>
      <c r="E174" s="39"/>
      <c r="F174" s="39"/>
      <c r="G174" s="39"/>
      <c r="K174" s="39"/>
    </row>
    <row r="175" spans="2:11" x14ac:dyDescent="0.25">
      <c r="D175" s="39"/>
      <c r="E175" s="39"/>
      <c r="F175" s="39"/>
      <c r="G175" s="39"/>
      <c r="K175" s="39"/>
    </row>
    <row r="176" spans="2:11" x14ac:dyDescent="0.25">
      <c r="D176" s="39"/>
      <c r="E176" s="39"/>
      <c r="F176" s="39"/>
      <c r="G176" s="39"/>
      <c r="K176" s="39"/>
    </row>
    <row r="177" spans="5:6" x14ac:dyDescent="0.25">
      <c r="E177" s="39"/>
      <c r="F177" s="39"/>
    </row>
  </sheetData>
  <mergeCells count="1">
    <mergeCell ref="G155:H155"/>
  </mergeCells>
  <phoneticPr fontId="0" type="noConversion"/>
  <conditionalFormatting sqref="D131 F131:G131">
    <cfRule type="expression" dxfId="19" priority="3" stopIfTrue="1">
      <formula>+D129-D131&lt;&gt;0</formula>
    </cfRule>
  </conditionalFormatting>
  <conditionalFormatting sqref="E127">
    <cfRule type="expression" dxfId="18" priority="2" stopIfTrue="1">
      <formula>-$E$127&lt;&gt;$C$140</formula>
    </cfRule>
  </conditionalFormatting>
  <conditionalFormatting sqref="I16:I17 K127:K128">
    <cfRule type="expression" dxfId="17" priority="1" stopIfTrue="1">
      <formula>AND(H16&lt;&gt;0,I16="")</formula>
    </cfRule>
  </conditionalFormatting>
  <conditionalFormatting sqref="K39:K126">
    <cfRule type="expression" dxfId="16" priority="4" stopIfTrue="1">
      <formula>AND(H39&lt;&gt;0,K39="")</formula>
    </cfRule>
  </conditionalFormatting>
  <dataValidations count="9">
    <dataValidation allowBlank="1" showInputMessage="1" showErrorMessage="1" promptTitle="End of section" prompt="End of section - to enter addtional lines, insert above here and copy formats from this line or preceeding line." sqref="A59 A126" xr:uid="{00000000-0002-0000-0300-000000000000}"/>
    <dataValidation allowBlank="1" showInputMessage="1" showErrorMessage="1" promptTitle="Automatic calculation" prompt="The entries for this box come from the cells above._x000a__x000a_Please do not enter anything into the box." sqref="D138:E138 G138 B166 G141 C140:E141 F140:J140" xr:uid="{00000000-0002-0000-0300-000001000000}"/>
    <dataValidation allowBlank="1" showInputMessage="1" showErrorMessage="1" promptTitle="Automatic calculation" prompt="The entries in these boxes are automatically generated from the mileage records below._x000a__x000a_Please do not manually overwrite them." sqref="D127:H127 J127" xr:uid="{00000000-0002-0000-0300-000002000000}"/>
    <dataValidation allowBlank="1" showInputMessage="1" showErrorMessage="1" promptTitle="Caution" prompt="These cells should not normally be written manually" sqref="D129:J129 I39:I127 J39:J126" xr:uid="{00000000-0002-0000-0300-000003000000}"/>
    <dataValidation type="list" allowBlank="1" showInputMessage="1" showErrorMessage="1" promptTitle="Input Options" prompt="Select the following:_x000a__x000a_Sales income_x000a_Interest received_x000a_Other income (non vat)_x000a_Vat expense_x000a_Non vat expense_x000a_Tax paid (VAT/PAYE/CT etc - please specify what tax in detail column)_x000a_Directors account" sqref="K127:K128" xr:uid="{00000000-0002-0000-0300-000004000000}">
      <formula1>$I$3:$I$11</formula1>
    </dataValidation>
    <dataValidation type="list" allowBlank="1" showErrorMessage="1" promptTitle="Input Options" prompt="Select the following:_x000a__x000a_Sales income_x000a_Interest received_x000a_Other income (non vat)_x000a_Vat expense_x000a_Non vat expense_x000a_Tax paid (VAT/PAYE/CT etc - please specify what tax in detail column)_x000a_Directors account" sqref="K59:K126" xr:uid="{00000000-0002-0000-0300-000006000000}">
      <formula1>$I$1:$I$16</formula1>
    </dataValidation>
    <dataValidation type="list" allowBlank="1" showInputMessage="1" showErrorMessage="1" sqref="D137:E137" xr:uid="{00000000-0002-0000-0300-000007000000}">
      <formula1>$C$1:$C$12</formula1>
    </dataValidation>
    <dataValidation type="list" allowBlank="1" showErrorMessage="1" promptTitle="Input Options" prompt="Select the following:_x000a__x000a_Sales income_x000a_Interest received_x000a_Other income (non vat)_x000a_Vat expense_x000a_Non vat expense_x000a_Tax paid (VAT/PAYE/CT etc - please specify what tax in detail column)_x000a_Directors account" sqref="K39:K58" xr:uid="{0FEA436F-BCE1-4E7B-8232-9F890F25760A}">
      <formula1>$I$1:$I$17</formula1>
    </dataValidation>
    <dataValidation type="list" allowBlank="1" showInputMessage="1" showErrorMessage="1" sqref="G137" xr:uid="{00000000-0002-0000-0300-000005000000}">
      <formula1>$C$13:$C$14</formula1>
    </dataValidation>
  </dataValidations>
  <pageMargins left="0.75" right="0.75" top="1" bottom="1" header="0.5" footer="0.5"/>
  <pageSetup paperSize="9" scale="42"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177"/>
  <sheetViews>
    <sheetView zoomScale="75" workbookViewId="0">
      <pane ySplit="33" topLeftCell="A34" activePane="bottomLeft" state="frozen"/>
      <selection activeCell="A29" sqref="A29"/>
      <selection pane="bottomLeft" activeCell="A21" sqref="A21"/>
    </sheetView>
  </sheetViews>
  <sheetFormatPr defaultRowHeight="15.75" x14ac:dyDescent="0.25"/>
  <cols>
    <col min="1" max="1" width="14.7109375" style="39" customWidth="1"/>
    <col min="2" max="2" width="32.5703125" style="39" customWidth="1"/>
    <col min="3" max="3" width="23" style="39" customWidth="1"/>
    <col min="4" max="7" width="13.7109375" style="38" customWidth="1"/>
    <col min="8" max="10" width="13.7109375" style="39" customWidth="1"/>
    <col min="11" max="11" width="20.42578125" style="52" customWidth="1"/>
    <col min="12" max="12" width="20.5703125" style="39" customWidth="1"/>
    <col min="13" max="13" width="9.140625" style="39" hidden="1" customWidth="1"/>
    <col min="14" max="47" width="13.42578125" style="39" hidden="1" customWidth="1"/>
    <col min="48" max="16384" width="9.140625" style="39"/>
  </cols>
  <sheetData>
    <row r="1" spans="1:9" ht="30" hidden="1" customHeight="1" x14ac:dyDescent="0.25">
      <c r="A1" s="104"/>
      <c r="B1" s="38"/>
      <c r="C1" s="38" t="str">
        <f>+'Whitefield office use'!C12</f>
        <v>Petrol&lt;1400cc</v>
      </c>
      <c r="D1" s="38">
        <f>+'Whitefield office use'!D12</f>
        <v>0.12</v>
      </c>
      <c r="F1" s="50">
        <f t="shared" ref="F1:F17" si="0">SUMIF($K$34:$K$128,+$I1,$H$34:$H$128)</f>
        <v>0</v>
      </c>
      <c r="G1" s="50">
        <f t="shared" ref="G1:G17" si="1">SUMIF($K$34:$K$128,+$I1,$I$34:$I$128)</f>
        <v>0</v>
      </c>
      <c r="H1" s="50">
        <f t="shared" ref="H1:H17" si="2">SUMIF($K$34:$K$128,+$I1,$J$34:$J$128)</f>
        <v>0</v>
      </c>
      <c r="I1" s="51" t="s">
        <v>275</v>
      </c>
    </row>
    <row r="2" spans="1:9" hidden="1" x14ac:dyDescent="0.25">
      <c r="A2" s="104"/>
      <c r="B2" s="38"/>
      <c r="C2" s="38" t="str">
        <f>+'Whitefield office use'!C13</f>
        <v>Petrol1401-2001cc</v>
      </c>
      <c r="D2" s="38">
        <f>+'Whitefield office use'!D13</f>
        <v>0.15</v>
      </c>
      <c r="F2" s="50">
        <f t="shared" si="0"/>
        <v>0</v>
      </c>
      <c r="G2" s="50">
        <f t="shared" si="1"/>
        <v>0</v>
      </c>
      <c r="H2" s="50">
        <f t="shared" si="2"/>
        <v>0</v>
      </c>
      <c r="I2" s="51" t="s">
        <v>274</v>
      </c>
    </row>
    <row r="3" spans="1:9" hidden="1" x14ac:dyDescent="0.25">
      <c r="A3" s="104"/>
      <c r="B3" s="38"/>
      <c r="C3" s="38" t="str">
        <f>+'Whitefield office use'!C14</f>
        <v>Petrol&gt;2000cc</v>
      </c>
      <c r="D3" s="38">
        <f>+'Whitefield office use'!D14</f>
        <v>0.23</v>
      </c>
      <c r="F3" s="50">
        <f t="shared" si="0"/>
        <v>0</v>
      </c>
      <c r="G3" s="50">
        <f t="shared" si="1"/>
        <v>0</v>
      </c>
      <c r="H3" s="50">
        <f t="shared" si="2"/>
        <v>0</v>
      </c>
      <c r="I3" s="51" t="s">
        <v>141</v>
      </c>
    </row>
    <row r="4" spans="1:9" hidden="1" x14ac:dyDescent="0.25">
      <c r="A4" s="104"/>
      <c r="B4" s="38"/>
      <c r="C4" s="38" t="str">
        <f>+'Whitefield office use'!C15</f>
        <v>Diesel &lt;1600cc</v>
      </c>
      <c r="D4" s="38">
        <f>+'Whitefield office use'!D15</f>
        <v>0.12</v>
      </c>
      <c r="F4" s="50">
        <f t="shared" si="0"/>
        <v>0</v>
      </c>
      <c r="G4" s="50">
        <f t="shared" si="1"/>
        <v>0</v>
      </c>
      <c r="H4" s="50">
        <f t="shared" si="2"/>
        <v>0</v>
      </c>
      <c r="I4" s="51" t="s">
        <v>142</v>
      </c>
    </row>
    <row r="5" spans="1:9" hidden="1" x14ac:dyDescent="0.25">
      <c r="A5" s="104"/>
      <c r="B5" s="38"/>
      <c r="C5" s="38" t="str">
        <f>+'Whitefield office use'!C16</f>
        <v>Diesel 1601-2000cc</v>
      </c>
      <c r="D5" s="38">
        <f>+'Whitefield office use'!D16</f>
        <v>0.13</v>
      </c>
      <c r="F5" s="50">
        <f t="shared" si="0"/>
        <v>0</v>
      </c>
      <c r="G5" s="50">
        <f t="shared" si="1"/>
        <v>0</v>
      </c>
      <c r="H5" s="50">
        <f t="shared" si="2"/>
        <v>0</v>
      </c>
      <c r="I5" s="51" t="s">
        <v>145</v>
      </c>
    </row>
    <row r="6" spans="1:9" hidden="1" x14ac:dyDescent="0.25">
      <c r="A6" s="104"/>
      <c r="B6" s="38"/>
      <c r="C6" s="38" t="str">
        <f>+'Whitefield office use'!C17</f>
        <v>Diesel&gt;2000cc</v>
      </c>
      <c r="D6" s="38">
        <f>+'Whitefield office use'!D17</f>
        <v>0.17</v>
      </c>
      <c r="F6" s="50">
        <f t="shared" si="0"/>
        <v>0</v>
      </c>
      <c r="G6" s="50">
        <f t="shared" si="1"/>
        <v>0</v>
      </c>
      <c r="H6" s="50">
        <f t="shared" si="2"/>
        <v>0</v>
      </c>
      <c r="I6" s="51" t="s">
        <v>143</v>
      </c>
    </row>
    <row r="7" spans="1:9" hidden="1" x14ac:dyDescent="0.25">
      <c r="A7" s="104"/>
      <c r="B7" s="38"/>
      <c r="C7" s="38" t="str">
        <f>+'Whitefield office use'!C18</f>
        <v>LPG&lt;1400cc</v>
      </c>
      <c r="D7" s="38">
        <f>+'Whitefield office use'!D18</f>
        <v>0.11</v>
      </c>
      <c r="F7" s="50">
        <f t="shared" si="0"/>
        <v>0</v>
      </c>
      <c r="G7" s="50">
        <f t="shared" si="1"/>
        <v>0</v>
      </c>
      <c r="H7" s="50">
        <f t="shared" si="2"/>
        <v>0</v>
      </c>
      <c r="I7" s="51" t="s">
        <v>212</v>
      </c>
    </row>
    <row r="8" spans="1:9" hidden="1" x14ac:dyDescent="0.25">
      <c r="A8" s="104"/>
      <c r="B8" s="38"/>
      <c r="C8" s="38" t="str">
        <f>+'Whitefield office use'!C19</f>
        <v>LPG1401-2001cc</v>
      </c>
      <c r="D8" s="38">
        <f>+'Whitefield office use'!D19</f>
        <v>0.13</v>
      </c>
      <c r="F8" s="50">
        <f t="shared" si="0"/>
        <v>0</v>
      </c>
      <c r="G8" s="50">
        <f t="shared" si="1"/>
        <v>0</v>
      </c>
      <c r="H8" s="50">
        <f t="shared" si="2"/>
        <v>0</v>
      </c>
      <c r="I8" s="51" t="s">
        <v>75</v>
      </c>
    </row>
    <row r="9" spans="1:9" hidden="1" x14ac:dyDescent="0.25">
      <c r="A9" s="104"/>
      <c r="B9" s="38"/>
      <c r="C9" s="38" t="str">
        <f>+'Whitefield office use'!C20</f>
        <v>LPG&gt;2000cc</v>
      </c>
      <c r="D9" s="38">
        <f>+'Whitefield office use'!D20</f>
        <v>0.21</v>
      </c>
      <c r="F9" s="50">
        <f t="shared" si="0"/>
        <v>0</v>
      </c>
      <c r="G9" s="50">
        <f t="shared" si="1"/>
        <v>0</v>
      </c>
      <c r="H9" s="50">
        <f t="shared" si="2"/>
        <v>0</v>
      </c>
      <c r="I9" s="51" t="s">
        <v>76</v>
      </c>
    </row>
    <row r="10" spans="1:9" hidden="1" x14ac:dyDescent="0.25">
      <c r="A10" s="104"/>
      <c r="B10" s="38"/>
      <c r="C10" s="38" t="str">
        <f>+'Whitefield office use'!C21</f>
        <v>Fully electric</v>
      </c>
      <c r="D10" s="38">
        <f>+'Whitefield office use'!D21</f>
        <v>7.0000000000000007E-2</v>
      </c>
      <c r="F10" s="50">
        <f t="shared" si="0"/>
        <v>0</v>
      </c>
      <c r="G10" s="50">
        <f t="shared" si="1"/>
        <v>0</v>
      </c>
      <c r="H10" s="50">
        <f t="shared" si="2"/>
        <v>0</v>
      </c>
      <c r="I10" s="51" t="s">
        <v>77</v>
      </c>
    </row>
    <row r="11" spans="1:9" hidden="1" x14ac:dyDescent="0.25">
      <c r="A11" s="104"/>
      <c r="B11" s="38"/>
      <c r="C11" s="38" t="str">
        <f>+'Whitefield office use'!C22</f>
        <v>No vat claim/not vat registered</v>
      </c>
      <c r="D11" s="38">
        <f>+'Whitefield office use'!D22</f>
        <v>0</v>
      </c>
      <c r="F11" s="50">
        <f t="shared" si="0"/>
        <v>0</v>
      </c>
      <c r="G11" s="50">
        <f t="shared" si="1"/>
        <v>0</v>
      </c>
      <c r="H11" s="50">
        <f t="shared" si="2"/>
        <v>0</v>
      </c>
      <c r="I11" s="51" t="s">
        <v>78</v>
      </c>
    </row>
    <row r="12" spans="1:9" hidden="1" x14ac:dyDescent="0.25">
      <c r="A12" s="104"/>
      <c r="B12" s="38"/>
      <c r="C12" s="38" t="str">
        <f>+'Whitefield office use'!C23</f>
        <v>Not specified</v>
      </c>
      <c r="D12" s="38">
        <f>+'Whitefield office use'!D23</f>
        <v>0</v>
      </c>
      <c r="F12" s="50">
        <f t="shared" si="0"/>
        <v>0</v>
      </c>
      <c r="G12" s="50">
        <f t="shared" si="1"/>
        <v>0</v>
      </c>
      <c r="H12" s="50">
        <f t="shared" si="2"/>
        <v>0</v>
      </c>
      <c r="I12" s="51" t="s">
        <v>144</v>
      </c>
    </row>
    <row r="13" spans="1:9" hidden="1" x14ac:dyDescent="0.25">
      <c r="A13" s="104"/>
      <c r="B13" s="38"/>
      <c r="C13" s="38" t="str">
        <f>+'Whitefield office use'!C27</f>
        <v>Claim vat</v>
      </c>
      <c r="D13" s="38">
        <f>+'Whitefield office use'!D27</f>
        <v>0.05</v>
      </c>
      <c r="F13" s="50">
        <f t="shared" si="0"/>
        <v>0</v>
      </c>
      <c r="G13" s="50">
        <f t="shared" si="1"/>
        <v>0</v>
      </c>
      <c r="H13" s="50">
        <f t="shared" si="2"/>
        <v>0</v>
      </c>
      <c r="I13" s="51" t="s">
        <v>213</v>
      </c>
    </row>
    <row r="14" spans="1:9" hidden="1" x14ac:dyDescent="0.25">
      <c r="A14" s="104"/>
      <c r="B14" s="38"/>
      <c r="C14" s="38" t="str">
        <f>+'Whitefield office use'!C28</f>
        <v>No vat claim</v>
      </c>
      <c r="D14" s="38">
        <f>+'Whitefield office use'!D28</f>
        <v>0</v>
      </c>
      <c r="F14" s="50">
        <f t="shared" si="0"/>
        <v>0</v>
      </c>
      <c r="G14" s="50">
        <f t="shared" si="1"/>
        <v>0</v>
      </c>
      <c r="H14" s="50">
        <f t="shared" si="2"/>
        <v>0</v>
      </c>
      <c r="I14" s="51" t="s">
        <v>214</v>
      </c>
    </row>
    <row r="15" spans="1:9" hidden="1" x14ac:dyDescent="0.25">
      <c r="A15" s="104"/>
      <c r="B15" s="38"/>
      <c r="D15" s="39"/>
      <c r="F15" s="50">
        <f t="shared" si="0"/>
        <v>0</v>
      </c>
      <c r="G15" s="50">
        <f t="shared" si="1"/>
        <v>0</v>
      </c>
      <c r="H15" s="50">
        <f t="shared" si="2"/>
        <v>0</v>
      </c>
      <c r="I15" s="51" t="s">
        <v>604</v>
      </c>
    </row>
    <row r="16" spans="1:9" hidden="1" x14ac:dyDescent="0.25">
      <c r="A16" s="104"/>
      <c r="B16" s="38"/>
      <c r="D16" s="39"/>
      <c r="F16" s="50">
        <f t="shared" si="0"/>
        <v>0</v>
      </c>
      <c r="G16" s="50">
        <f t="shared" si="1"/>
        <v>0</v>
      </c>
      <c r="H16" s="50">
        <f t="shared" si="2"/>
        <v>0</v>
      </c>
      <c r="I16" s="54" t="s">
        <v>272</v>
      </c>
    </row>
    <row r="17" spans="1:47" hidden="1" x14ac:dyDescent="0.25">
      <c r="A17" s="104"/>
      <c r="B17" s="38"/>
      <c r="D17" s="39"/>
      <c r="F17" s="50">
        <f t="shared" si="0"/>
        <v>0</v>
      </c>
      <c r="G17" s="50">
        <f t="shared" si="1"/>
        <v>0</v>
      </c>
      <c r="H17" s="50">
        <f t="shared" si="2"/>
        <v>0</v>
      </c>
      <c r="I17" s="54" t="s">
        <v>163</v>
      </c>
    </row>
    <row r="18" spans="1:47" hidden="1" x14ac:dyDescent="0.25">
      <c r="A18" s="104"/>
      <c r="B18" s="38"/>
      <c r="C18" s="38"/>
      <c r="F18" s="50">
        <f>SUM(F1:F17)</f>
        <v>0</v>
      </c>
      <c r="G18" s="50">
        <f>SUM(G1:G17)</f>
        <v>0</v>
      </c>
      <c r="H18" s="50">
        <f>SUM(H1:H17)</f>
        <v>0</v>
      </c>
      <c r="I18" s="55"/>
    </row>
    <row r="19" spans="1:47" hidden="1" x14ac:dyDescent="0.25">
      <c r="A19" s="104"/>
      <c r="B19" s="38"/>
      <c r="D19" s="39"/>
      <c r="F19" s="50">
        <f>ROUND(+H129-F18-H35,0)</f>
        <v>0</v>
      </c>
      <c r="G19" s="50">
        <f>ROUND(+I129-G18-I35,0)</f>
        <v>0</v>
      </c>
      <c r="H19" s="50">
        <f>ROUND(+J129-H18-J35,0)</f>
        <v>0</v>
      </c>
      <c r="I19" s="55"/>
    </row>
    <row r="20" spans="1:47" hidden="1" x14ac:dyDescent="0.25">
      <c r="A20" s="104"/>
      <c r="B20" s="38"/>
      <c r="D20" s="39"/>
      <c r="F20" s="50"/>
      <c r="G20" s="50"/>
      <c r="H20" s="50"/>
      <c r="I20" s="55"/>
    </row>
    <row r="21" spans="1:47" x14ac:dyDescent="0.25">
      <c r="A21" s="31" t="str">
        <f>IF('Company info'!E6="*","enter details in company information tab",+'Company info'!E6)</f>
        <v>Company Name</v>
      </c>
      <c r="F21"/>
      <c r="G21"/>
      <c r="K21" s="56" t="s">
        <v>17</v>
      </c>
    </row>
    <row r="22" spans="1:47" x14ac:dyDescent="0.25">
      <c r="A22" s="31" t="s">
        <v>149</v>
      </c>
      <c r="D22" s="57" t="str">
        <f>IF('Company info'!E20="*","enter details in company information tab",+'Company info'!E20)</f>
        <v>July, Aug, Sep 2025</v>
      </c>
      <c r="E22" s="58"/>
      <c r="K22" s="59"/>
    </row>
    <row r="23" spans="1:47" x14ac:dyDescent="0.25">
      <c r="A23" s="31"/>
      <c r="C23" s="31"/>
      <c r="D23" s="58"/>
      <c r="E23" s="58"/>
      <c r="I23" s="58" t="s">
        <v>120</v>
      </c>
      <c r="J23" s="58"/>
      <c r="K23" s="60" t="str">
        <f>IF('Company info'!E8="*","enter details in company information tab",+'Company info'!E8)</f>
        <v>Enter data in cell E8</v>
      </c>
    </row>
    <row r="25" spans="1:47" x14ac:dyDescent="0.25">
      <c r="A25" s="61" t="s">
        <v>121</v>
      </c>
      <c r="E25" s="39"/>
      <c r="F25" s="39"/>
      <c r="G25" s="62" t="s">
        <v>136</v>
      </c>
      <c r="H25" s="38"/>
      <c r="K25" s="39"/>
    </row>
    <row r="26" spans="1:47" x14ac:dyDescent="0.25">
      <c r="D26" s="39"/>
      <c r="E26" s="39"/>
      <c r="F26" s="39"/>
      <c r="G26" s="63" t="s">
        <v>122</v>
      </c>
      <c r="K26" s="39"/>
    </row>
    <row r="27" spans="1:47" x14ac:dyDescent="0.25">
      <c r="A27" s="39" t="s">
        <v>123</v>
      </c>
      <c r="C27" s="64" t="str">
        <f>IF('Company info'!E10="*","enter details in company information tab",+'Company info'!E10)</f>
        <v>Enter data in cell E10</v>
      </c>
      <c r="D27" s="65"/>
      <c r="E27" s="66"/>
      <c r="F27" s="39"/>
      <c r="G27" s="67"/>
      <c r="H27" s="65"/>
      <c r="I27" s="65"/>
      <c r="J27" s="65"/>
      <c r="K27" s="66"/>
    </row>
    <row r="28" spans="1:47" x14ac:dyDescent="0.25">
      <c r="A28" s="39" t="s">
        <v>124</v>
      </c>
      <c r="C28" s="68" t="str">
        <f>IF('Company info'!E12="*","enter details in company information tab",+'Company info'!E12)</f>
        <v>Enter data in cell E12</v>
      </c>
      <c r="D28" s="69"/>
      <c r="E28" s="70"/>
      <c r="F28" s="39"/>
      <c r="G28" s="71"/>
      <c r="H28" s="69"/>
      <c r="I28" s="69"/>
      <c r="J28" s="69"/>
      <c r="K28" s="70"/>
    </row>
    <row r="29" spans="1:47" x14ac:dyDescent="0.25">
      <c r="A29" s="39" t="s">
        <v>125</v>
      </c>
      <c r="C29" s="68" t="str">
        <f>IF('Company info'!E14="*","enter details in company information tab",+'Company info'!E14)</f>
        <v>Enter data in cell E14</v>
      </c>
      <c r="D29" s="69"/>
      <c r="E29" s="70"/>
      <c r="F29" s="39"/>
      <c r="G29" s="71"/>
      <c r="H29" s="69"/>
      <c r="I29" s="69"/>
      <c r="J29" s="69"/>
      <c r="K29" s="70"/>
    </row>
    <row r="30" spans="1:47" x14ac:dyDescent="0.25">
      <c r="A30" s="39" t="s">
        <v>126</v>
      </c>
      <c r="C30" s="72" t="str">
        <f>IF('Company info'!E16="*","enter details in company information tab",+'Company info'!E16)</f>
        <v>Enter data in cell E16</v>
      </c>
      <c r="D30" s="73"/>
      <c r="E30" s="74"/>
      <c r="F30" s="39"/>
      <c r="G30" s="75"/>
      <c r="H30" s="73"/>
      <c r="I30" s="73"/>
      <c r="J30" s="73"/>
      <c r="K30" s="74"/>
    </row>
    <row r="31" spans="1:47" x14ac:dyDescent="0.25">
      <c r="D31" s="39"/>
      <c r="E31" s="39"/>
      <c r="I31" s="38" t="s">
        <v>5</v>
      </c>
      <c r="J31" s="76">
        <f>IF(vatstatusq2="y",stdvrq2,IF(vatstatusq2="f",frvrq2,0))</f>
        <v>0</v>
      </c>
    </row>
    <row r="32" spans="1:47" x14ac:dyDescent="0.25">
      <c r="I32" s="38" t="s">
        <v>229</v>
      </c>
      <c r="J32" s="39" t="str">
        <f>IF(vatstatusq2="y","Normal",IF(vatstatusq2="F","Flat Rate","Not Registered"))</f>
        <v>Not Registered</v>
      </c>
      <c r="N32" s="82">
        <v>1</v>
      </c>
      <c r="O32" s="82">
        <v>12</v>
      </c>
      <c r="P32" s="82">
        <v>22</v>
      </c>
      <c r="Q32" s="82">
        <v>41</v>
      </c>
      <c r="R32" s="82">
        <v>69</v>
      </c>
      <c r="S32" s="82">
        <v>96</v>
      </c>
      <c r="T32" s="82">
        <v>98</v>
      </c>
      <c r="U32" s="82">
        <v>121</v>
      </c>
      <c r="V32" s="82">
        <v>125</v>
      </c>
      <c r="W32" s="82">
        <v>141</v>
      </c>
      <c r="X32" s="82">
        <v>144</v>
      </c>
      <c r="Y32" s="82">
        <v>148</v>
      </c>
      <c r="Z32" s="82">
        <v>150</v>
      </c>
      <c r="AA32" s="82">
        <v>152</v>
      </c>
      <c r="AB32" s="82">
        <v>154</v>
      </c>
      <c r="AC32" s="82">
        <v>156</v>
      </c>
      <c r="AD32" s="82">
        <v>163</v>
      </c>
      <c r="AE32" s="82">
        <v>167</v>
      </c>
      <c r="AF32" s="82">
        <v>168</v>
      </c>
      <c r="AG32" s="82">
        <v>172</v>
      </c>
      <c r="AH32" s="82">
        <v>173</v>
      </c>
      <c r="AI32" s="82">
        <v>174</v>
      </c>
      <c r="AJ32" s="82">
        <v>178</v>
      </c>
      <c r="AK32" s="82">
        <v>180</v>
      </c>
      <c r="AL32" s="82">
        <v>188</v>
      </c>
      <c r="AM32" s="82">
        <v>303</v>
      </c>
      <c r="AN32" s="82">
        <v>422</v>
      </c>
      <c r="AO32" s="82">
        <v>442</v>
      </c>
      <c r="AP32" s="82">
        <v>587</v>
      </c>
      <c r="AQ32" s="82">
        <v>597</v>
      </c>
      <c r="AR32" s="82">
        <v>600</v>
      </c>
      <c r="AS32" s="82">
        <v>681</v>
      </c>
      <c r="AT32" s="82">
        <v>610</v>
      </c>
      <c r="AU32" s="82">
        <v>798</v>
      </c>
    </row>
    <row r="33" spans="1:47" s="84" customFormat="1" ht="54" customHeight="1" x14ac:dyDescent="0.2">
      <c r="A33" s="77" t="s">
        <v>127</v>
      </c>
      <c r="B33" s="77" t="s">
        <v>128</v>
      </c>
      <c r="C33" s="78" t="s">
        <v>129</v>
      </c>
      <c r="D33" s="79" t="s">
        <v>161</v>
      </c>
      <c r="E33" s="79" t="s">
        <v>160</v>
      </c>
      <c r="F33" s="79" t="s">
        <v>162</v>
      </c>
      <c r="G33" s="79" t="s">
        <v>9</v>
      </c>
      <c r="H33" s="78" t="s">
        <v>130</v>
      </c>
      <c r="I33" s="79" t="s">
        <v>139</v>
      </c>
      <c r="J33" s="79" t="s">
        <v>146</v>
      </c>
      <c r="K33" s="78" t="s">
        <v>140</v>
      </c>
      <c r="L33" s="80" t="s">
        <v>148</v>
      </c>
      <c r="M33" s="81" t="s">
        <v>107</v>
      </c>
      <c r="N33" s="197" t="s">
        <v>436</v>
      </c>
      <c r="O33" s="197" t="s">
        <v>496</v>
      </c>
      <c r="P33" s="197" t="s">
        <v>497</v>
      </c>
      <c r="Q33" s="197" t="s">
        <v>498</v>
      </c>
      <c r="R33" s="197" t="s">
        <v>499</v>
      </c>
      <c r="S33" s="197" t="s">
        <v>500</v>
      </c>
      <c r="T33" s="197" t="s">
        <v>501</v>
      </c>
      <c r="U33" s="197" t="s">
        <v>502</v>
      </c>
      <c r="V33" s="197" t="s">
        <v>503</v>
      </c>
      <c r="W33" s="197" t="s">
        <v>272</v>
      </c>
      <c r="X33" s="197" t="s">
        <v>504</v>
      </c>
      <c r="Y33" s="197" t="s">
        <v>505</v>
      </c>
      <c r="Z33" s="197" t="s">
        <v>506</v>
      </c>
      <c r="AA33" s="197" t="s">
        <v>507</v>
      </c>
      <c r="AB33" s="197" t="s">
        <v>508</v>
      </c>
      <c r="AC33" s="197" t="s">
        <v>509</v>
      </c>
      <c r="AD33" s="197" t="s">
        <v>510</v>
      </c>
      <c r="AE33" s="197" t="s">
        <v>511</v>
      </c>
      <c r="AF33" s="197" t="s">
        <v>512</v>
      </c>
      <c r="AG33" s="198" t="s">
        <v>513</v>
      </c>
      <c r="AH33" s="198" t="s">
        <v>514</v>
      </c>
      <c r="AI33" s="198" t="s">
        <v>515</v>
      </c>
      <c r="AJ33" s="198" t="s">
        <v>516</v>
      </c>
      <c r="AK33" s="198" t="s">
        <v>517</v>
      </c>
      <c r="AL33" s="198" t="s">
        <v>518</v>
      </c>
      <c r="AM33" s="198" t="s">
        <v>519</v>
      </c>
      <c r="AN33" s="198" t="s">
        <v>520</v>
      </c>
      <c r="AO33" s="198" t="s">
        <v>521</v>
      </c>
      <c r="AP33" s="198" t="s">
        <v>522</v>
      </c>
      <c r="AQ33" s="198" t="s">
        <v>523</v>
      </c>
      <c r="AR33" s="198" t="s">
        <v>524</v>
      </c>
      <c r="AS33" s="198" t="s">
        <v>623</v>
      </c>
      <c r="AT33" s="198" t="s">
        <v>89</v>
      </c>
      <c r="AU33" s="198" t="s">
        <v>525</v>
      </c>
    </row>
    <row r="34" spans="1:47" x14ac:dyDescent="0.25">
      <c r="A34" s="52" t="s">
        <v>193</v>
      </c>
      <c r="B34" s="52" t="s">
        <v>194</v>
      </c>
      <c r="C34" s="52" t="s">
        <v>195</v>
      </c>
      <c r="D34" s="52" t="s">
        <v>196</v>
      </c>
      <c r="E34" s="52" t="s">
        <v>197</v>
      </c>
      <c r="F34" s="52" t="s">
        <v>198</v>
      </c>
      <c r="G34" s="52" t="s">
        <v>199</v>
      </c>
      <c r="H34" s="52" t="s">
        <v>200</v>
      </c>
      <c r="I34" s="85" t="s">
        <v>201</v>
      </c>
      <c r="J34" s="52" t="s">
        <v>202</v>
      </c>
      <c r="K34" s="52" t="s">
        <v>203</v>
      </c>
      <c r="L34" s="52"/>
      <c r="M34" s="53"/>
    </row>
    <row r="35" spans="1:47" x14ac:dyDescent="0.25">
      <c r="A35" s="61" t="s">
        <v>137</v>
      </c>
      <c r="C35" s="86"/>
      <c r="D35" s="38">
        <f>+'qtr1'!D129</f>
        <v>0</v>
      </c>
      <c r="E35" s="38">
        <f>+'qtr1'!E129</f>
        <v>0</v>
      </c>
      <c r="F35" s="38">
        <f>+'qtr1'!F129</f>
        <v>0</v>
      </c>
      <c r="G35" s="38">
        <f>+'qtr1'!G129</f>
        <v>0</v>
      </c>
      <c r="H35" s="39">
        <f>+G35+F35+D35+E35</f>
        <v>0</v>
      </c>
      <c r="I35" s="86"/>
      <c r="J35" s="38">
        <f>+H35</f>
        <v>0</v>
      </c>
      <c r="M35" s="53"/>
    </row>
    <row r="36" spans="1:47" x14ac:dyDescent="0.25">
      <c r="A36" s="87" t="s">
        <v>131</v>
      </c>
      <c r="C36" s="69" t="s">
        <v>192</v>
      </c>
      <c r="E36" s="88"/>
      <c r="M36" s="53"/>
    </row>
    <row r="37" spans="1:47" x14ac:dyDescent="0.25">
      <c r="C37" s="69"/>
      <c r="K37" s="52" t="s">
        <v>230</v>
      </c>
      <c r="L37" s="39" t="s">
        <v>230</v>
      </c>
      <c r="M37" s="53"/>
    </row>
    <row r="38" spans="1:47" x14ac:dyDescent="0.25">
      <c r="A38" s="89" t="s">
        <v>132</v>
      </c>
      <c r="C38" s="69"/>
      <c r="K38" s="90" t="s">
        <v>231</v>
      </c>
      <c r="M38" s="53"/>
    </row>
    <row r="39" spans="1:47" x14ac:dyDescent="0.25">
      <c r="A39" s="91" t="s">
        <v>133</v>
      </c>
      <c r="C39" s="69"/>
      <c r="H39" s="39">
        <f>SUM(D39:G39)</f>
        <v>0</v>
      </c>
      <c r="I39" s="39">
        <f>IF(vatstatusq2="Y",IF(OR(K39="Sales income",K39="Vat expense",K39="Capital (vat)"),ROUND(H39*_vrq2/(1+_vrq2),2),0),IF(AND(vatstatusq2="F",K39="Sales income"),ROUND(H39*frvrq2,2),IF(AND(vatstatusq2="F",K39="Capital (vat)",H39&lt;=-2000),ROUND(H39*stdvrq2/(1+stdvrq2),2),0)))</f>
        <v>0</v>
      </c>
      <c r="J39" s="39">
        <f>IF(K39="",0,H39-I39)</f>
        <v>0</v>
      </c>
      <c r="M39" s="53"/>
      <c r="N39" s="39" t="str">
        <f>IF($M39=1,$J39,"")</f>
        <v/>
      </c>
      <c r="O39" s="39" t="str">
        <f>IF($M39=12,$J39,"")</f>
        <v/>
      </c>
      <c r="P39" s="39" t="str">
        <f>IF($M39=22,$J39,"")</f>
        <v/>
      </c>
      <c r="Q39" s="39" t="str">
        <f>IF($M39=41,$J39,"")</f>
        <v/>
      </c>
      <c r="R39" s="39" t="str">
        <f>IF($M39=69,$J39,"")</f>
        <v/>
      </c>
      <c r="S39" s="39" t="str">
        <f>IF($M39=96,$J39,"")</f>
        <v/>
      </c>
      <c r="T39" s="39" t="str">
        <f>IF($M39=98,$J39,"")</f>
        <v/>
      </c>
      <c r="U39" s="39" t="str">
        <f>IF($M39=121,$J39,"")</f>
        <v/>
      </c>
      <c r="V39" s="39" t="str">
        <f>IF($M39=125,$J39,"")</f>
        <v/>
      </c>
      <c r="W39" s="39" t="str">
        <f>IF($M39=141,$J39,"")</f>
        <v/>
      </c>
      <c r="X39" s="39" t="str">
        <f>IF($M39=144,$J39,"")</f>
        <v/>
      </c>
      <c r="Y39" s="39" t="str">
        <f>IF($M39=148,$J39,"")</f>
        <v/>
      </c>
      <c r="Z39" s="39" t="str">
        <f>IF($M39=150,$J39,"")</f>
        <v/>
      </c>
      <c r="AA39" s="39" t="str">
        <f>IF($M39=152,$J39,"")</f>
        <v/>
      </c>
      <c r="AB39" s="39" t="str">
        <f>IF($M39=154,$J39,"")</f>
        <v/>
      </c>
      <c r="AC39" s="39" t="str">
        <f>IF($M39=156,$J39,"")</f>
        <v/>
      </c>
      <c r="AD39" s="39" t="str">
        <f>IF($M39=163,$J39,"")</f>
        <v/>
      </c>
      <c r="AE39" s="39" t="str">
        <f>IF($M39=167,$J39,"")</f>
        <v/>
      </c>
      <c r="AF39" s="39" t="str">
        <f>IF($M39=168,$J39,"")</f>
        <v/>
      </c>
      <c r="AG39" s="39" t="str">
        <f>IF($M39=172,$J39,"")</f>
        <v/>
      </c>
      <c r="AH39" s="39" t="str">
        <f>IF($M39=173,$J39,"")</f>
        <v/>
      </c>
      <c r="AI39" s="39" t="str">
        <f>IF($M39=174,$J39,"")</f>
        <v/>
      </c>
      <c r="AJ39" s="39" t="str">
        <f>IF($M39=178,$J39,"")</f>
        <v/>
      </c>
      <c r="AK39" s="39" t="str">
        <f>IF($M39=180,$J39,"")</f>
        <v/>
      </c>
      <c r="AL39" s="39" t="str">
        <f>IF($M39=188,$J39,"")</f>
        <v/>
      </c>
      <c r="AM39" s="39" t="str">
        <f>IF($M39=303,$J39,"")</f>
        <v/>
      </c>
      <c r="AN39" s="39" t="str">
        <f>IF($M39=422,$J39,"")</f>
        <v/>
      </c>
      <c r="AO39" s="39" t="str">
        <f>IF($M39=442,$J39,"")</f>
        <v/>
      </c>
      <c r="AP39" s="39" t="str">
        <f>IF($M39=587,$J39,"")</f>
        <v/>
      </c>
      <c r="AQ39" s="39" t="str">
        <f>IF($M39=597,$J39,"")</f>
        <v/>
      </c>
      <c r="AR39" s="39" t="str">
        <f>IF($M39=600,$J39,"")</f>
        <v/>
      </c>
      <c r="AS39" s="39" t="str">
        <f>IF($M39=681,$J39,"")</f>
        <v/>
      </c>
      <c r="AT39" s="39" t="str">
        <f>IF($M39=610,$J39,"")</f>
        <v/>
      </c>
      <c r="AU39" s="39" t="str">
        <f>IF($M39=798,$J39,"")</f>
        <v/>
      </c>
    </row>
    <row r="40" spans="1:47" x14ac:dyDescent="0.25">
      <c r="A40" s="92"/>
      <c r="C40" s="69"/>
      <c r="H40" s="39">
        <f>SUM(D40:G40)</f>
        <v>0</v>
      </c>
      <c r="I40" s="39">
        <f t="shared" ref="I40:I126" si="3">IF(vatstatusq2="Y",IF(OR(K40="Sales income",K40="Vat expense",K40="Capital (vat)"),ROUND(H40*_vrq2/(1+_vrq2),2),0),IF(AND(vatstatusq2="F",K40="Sales income"),ROUND(H40*frvrq2,2),IF(AND(vatstatusq2="F",K40="Capital (vat)",H40&lt;=-2000),ROUND(H40*stdvrq2/(1+stdvrq2),2),0)))</f>
        <v>0</v>
      </c>
      <c r="J40" s="39">
        <f>IF(K40="",0,H40-I40)</f>
        <v>0</v>
      </c>
      <c r="M40" s="53"/>
      <c r="N40" s="39" t="str">
        <f t="shared" ref="N40:N103" si="4">IF($M40=1,$J40,"")</f>
        <v/>
      </c>
      <c r="O40" s="39" t="str">
        <f t="shared" ref="O40:O103" si="5">IF($M40=12,$J40,"")</f>
        <v/>
      </c>
      <c r="P40" s="39" t="str">
        <f t="shared" ref="P40:P103" si="6">IF($M40=22,$J40,"")</f>
        <v/>
      </c>
      <c r="Q40" s="39" t="str">
        <f t="shared" ref="Q40:Q103" si="7">IF($M40=41,$J40,"")</f>
        <v/>
      </c>
      <c r="R40" s="39" t="str">
        <f t="shared" ref="R40:R103" si="8">IF($M40=69,$J40,"")</f>
        <v/>
      </c>
      <c r="S40" s="39" t="str">
        <f t="shared" ref="S40:S103" si="9">IF($M40=96,$J40,"")</f>
        <v/>
      </c>
      <c r="T40" s="39" t="str">
        <f t="shared" ref="T40:T103" si="10">IF($M40=98,$J40,"")</f>
        <v/>
      </c>
      <c r="U40" s="39" t="str">
        <f t="shared" ref="U40:U103" si="11">IF($M40=121,$J40,"")</f>
        <v/>
      </c>
      <c r="V40" s="39" t="str">
        <f t="shared" ref="V40:V103" si="12">IF($M40=125,$J40,"")</f>
        <v/>
      </c>
      <c r="W40" s="39" t="str">
        <f t="shared" ref="W40:W103" si="13">IF($M40=141,$J40,"")</f>
        <v/>
      </c>
      <c r="X40" s="39" t="str">
        <f t="shared" ref="X40:X103" si="14">IF($M40=144,$J40,"")</f>
        <v/>
      </c>
      <c r="Y40" s="39" t="str">
        <f t="shared" ref="Y40:Y103" si="15">IF($M40=148,$J40,"")</f>
        <v/>
      </c>
      <c r="Z40" s="39" t="str">
        <f t="shared" ref="Z40:Z103" si="16">IF($M40=150,$J40,"")</f>
        <v/>
      </c>
      <c r="AA40" s="39" t="str">
        <f t="shared" ref="AA40:AA103" si="17">IF($M40=152,$J40,"")</f>
        <v/>
      </c>
      <c r="AB40" s="39" t="str">
        <f t="shared" ref="AB40:AB103" si="18">IF($M40=154,$J40,"")</f>
        <v/>
      </c>
      <c r="AC40" s="39" t="str">
        <f t="shared" ref="AC40:AC103" si="19">IF($M40=156,$J40,"")</f>
        <v/>
      </c>
      <c r="AD40" s="39" t="str">
        <f t="shared" ref="AD40:AD103" si="20">IF($M40=163,$J40,"")</f>
        <v/>
      </c>
      <c r="AE40" s="39" t="str">
        <f t="shared" ref="AE40:AE103" si="21">IF($M40=167,$J40,"")</f>
        <v/>
      </c>
      <c r="AF40" s="39" t="str">
        <f t="shared" ref="AF40:AF103" si="22">IF($M40=168,$J40,"")</f>
        <v/>
      </c>
      <c r="AG40" s="39" t="str">
        <f t="shared" ref="AG40:AG103" si="23">IF($M40=172,$J40,"")</f>
        <v/>
      </c>
      <c r="AH40" s="39" t="str">
        <f t="shared" ref="AH40:AH103" si="24">IF($M40=173,$J40,"")</f>
        <v/>
      </c>
      <c r="AI40" s="39" t="str">
        <f t="shared" ref="AI40:AI103" si="25">IF($M40=174,$J40,"")</f>
        <v/>
      </c>
      <c r="AJ40" s="39" t="str">
        <f t="shared" ref="AJ40:AJ103" si="26">IF($M40=178,$J40,"")</f>
        <v/>
      </c>
      <c r="AK40" s="39" t="str">
        <f t="shared" ref="AK40:AK103" si="27">IF($M40=180,$J40,"")</f>
        <v/>
      </c>
      <c r="AL40" s="39" t="str">
        <f t="shared" ref="AL40:AL103" si="28">IF($M40=188,$J40,"")</f>
        <v/>
      </c>
      <c r="AM40" s="39" t="str">
        <f t="shared" ref="AM40:AM103" si="29">IF($M40=303,$J40,"")</f>
        <v/>
      </c>
      <c r="AN40" s="39" t="str">
        <f t="shared" ref="AN40:AN103" si="30">IF($M40=422,$J40,"")</f>
        <v/>
      </c>
      <c r="AO40" s="39" t="str">
        <f t="shared" ref="AO40:AO103" si="31">IF($M40=442,$J40,"")</f>
        <v/>
      </c>
      <c r="AP40" s="39" t="str">
        <f t="shared" ref="AP40:AP103" si="32">IF($M40=587,$J40,"")</f>
        <v/>
      </c>
      <c r="AQ40" s="39" t="str">
        <f t="shared" ref="AQ40:AQ103" si="33">IF($M40=597,$J40,"")</f>
        <v/>
      </c>
      <c r="AR40" s="39" t="str">
        <f t="shared" ref="AR40:AR103" si="34">IF($M40=600,$J40,"")</f>
        <v/>
      </c>
      <c r="AS40" s="39" t="str">
        <f t="shared" ref="AS40:AS103" si="35">IF($M40=681,$J40,"")</f>
        <v/>
      </c>
      <c r="AT40" s="39" t="str">
        <f t="shared" ref="AT40:AT103" si="36">IF($M40=610,$J40,"")</f>
        <v/>
      </c>
      <c r="AU40" s="39" t="str">
        <f t="shared" ref="AU40:AU103" si="37">IF($M40=798,$J40,"")</f>
        <v/>
      </c>
    </row>
    <row r="41" spans="1:47" x14ac:dyDescent="0.25">
      <c r="A41" s="92"/>
      <c r="C41" s="69"/>
      <c r="H41" s="39">
        <f>SUM(D41:G41)</f>
        <v>0</v>
      </c>
      <c r="I41" s="39">
        <f t="shared" si="3"/>
        <v>0</v>
      </c>
      <c r="J41" s="39">
        <f>IF(K41="",0,H41-I41)</f>
        <v>0</v>
      </c>
      <c r="M41" s="53"/>
      <c r="N41" s="39" t="str">
        <f t="shared" si="4"/>
        <v/>
      </c>
      <c r="O41" s="39" t="str">
        <f t="shared" si="5"/>
        <v/>
      </c>
      <c r="P41" s="39" t="str">
        <f t="shared" si="6"/>
        <v/>
      </c>
      <c r="Q41" s="39" t="str">
        <f t="shared" si="7"/>
        <v/>
      </c>
      <c r="R41" s="39" t="str">
        <f t="shared" si="8"/>
        <v/>
      </c>
      <c r="S41" s="39" t="str">
        <f t="shared" si="9"/>
        <v/>
      </c>
      <c r="T41" s="39" t="str">
        <f t="shared" si="10"/>
        <v/>
      </c>
      <c r="U41" s="39" t="str">
        <f t="shared" si="11"/>
        <v/>
      </c>
      <c r="V41" s="39" t="str">
        <f t="shared" si="12"/>
        <v/>
      </c>
      <c r="W41" s="39" t="str">
        <f t="shared" si="13"/>
        <v/>
      </c>
      <c r="X41" s="39" t="str">
        <f t="shared" si="14"/>
        <v/>
      </c>
      <c r="Y41" s="39" t="str">
        <f t="shared" si="15"/>
        <v/>
      </c>
      <c r="Z41" s="39" t="str">
        <f t="shared" si="16"/>
        <v/>
      </c>
      <c r="AA41" s="39" t="str">
        <f t="shared" si="17"/>
        <v/>
      </c>
      <c r="AB41" s="39" t="str">
        <f t="shared" si="18"/>
        <v/>
      </c>
      <c r="AC41" s="39" t="str">
        <f t="shared" si="19"/>
        <v/>
      </c>
      <c r="AD41" s="39" t="str">
        <f t="shared" si="20"/>
        <v/>
      </c>
      <c r="AE41" s="39" t="str">
        <f t="shared" si="21"/>
        <v/>
      </c>
      <c r="AF41" s="39" t="str">
        <f t="shared" si="22"/>
        <v/>
      </c>
      <c r="AG41" s="39" t="str">
        <f t="shared" si="23"/>
        <v/>
      </c>
      <c r="AH41" s="39" t="str">
        <f t="shared" si="24"/>
        <v/>
      </c>
      <c r="AI41" s="39" t="str">
        <f t="shared" si="25"/>
        <v/>
      </c>
      <c r="AJ41" s="39" t="str">
        <f t="shared" si="26"/>
        <v/>
      </c>
      <c r="AK41" s="39" t="str">
        <f t="shared" si="27"/>
        <v/>
      </c>
      <c r="AL41" s="39" t="str">
        <f t="shared" si="28"/>
        <v/>
      </c>
      <c r="AM41" s="39" t="str">
        <f t="shared" si="29"/>
        <v/>
      </c>
      <c r="AN41" s="39" t="str">
        <f t="shared" si="30"/>
        <v/>
      </c>
      <c r="AO41" s="39" t="str">
        <f t="shared" si="31"/>
        <v/>
      </c>
      <c r="AP41" s="39" t="str">
        <f t="shared" si="32"/>
        <v/>
      </c>
      <c r="AQ41" s="39" t="str">
        <f t="shared" si="33"/>
        <v/>
      </c>
      <c r="AR41" s="39" t="str">
        <f t="shared" si="34"/>
        <v/>
      </c>
      <c r="AS41" s="39" t="str">
        <f t="shared" si="35"/>
        <v/>
      </c>
      <c r="AT41" s="39" t="str">
        <f t="shared" si="36"/>
        <v/>
      </c>
      <c r="AU41" s="39" t="str">
        <f t="shared" si="37"/>
        <v/>
      </c>
    </row>
    <row r="42" spans="1:47" x14ac:dyDescent="0.25">
      <c r="A42" s="92"/>
      <c r="C42" s="69"/>
      <c r="H42" s="39">
        <f>SUM(D42:G42)</f>
        <v>0</v>
      </c>
      <c r="I42" s="39">
        <f t="shared" si="3"/>
        <v>0</v>
      </c>
      <c r="J42" s="39">
        <f>IF(K42="",0,H42-I42)</f>
        <v>0</v>
      </c>
      <c r="M42" s="53"/>
      <c r="N42" s="39" t="str">
        <f t="shared" si="4"/>
        <v/>
      </c>
      <c r="O42" s="39" t="str">
        <f t="shared" si="5"/>
        <v/>
      </c>
      <c r="P42" s="39" t="str">
        <f t="shared" si="6"/>
        <v/>
      </c>
      <c r="Q42" s="39" t="str">
        <f t="shared" si="7"/>
        <v/>
      </c>
      <c r="R42" s="39" t="str">
        <f t="shared" si="8"/>
        <v/>
      </c>
      <c r="S42" s="39" t="str">
        <f t="shared" si="9"/>
        <v/>
      </c>
      <c r="T42" s="39" t="str">
        <f t="shared" si="10"/>
        <v/>
      </c>
      <c r="U42" s="39" t="str">
        <f t="shared" si="11"/>
        <v/>
      </c>
      <c r="V42" s="39" t="str">
        <f t="shared" si="12"/>
        <v/>
      </c>
      <c r="W42" s="39" t="str">
        <f t="shared" si="13"/>
        <v/>
      </c>
      <c r="X42" s="39" t="str">
        <f t="shared" si="14"/>
        <v/>
      </c>
      <c r="Y42" s="39" t="str">
        <f t="shared" si="15"/>
        <v/>
      </c>
      <c r="Z42" s="39" t="str">
        <f t="shared" si="16"/>
        <v/>
      </c>
      <c r="AA42" s="39" t="str">
        <f t="shared" si="17"/>
        <v/>
      </c>
      <c r="AB42" s="39" t="str">
        <f t="shared" si="18"/>
        <v/>
      </c>
      <c r="AC42" s="39" t="str">
        <f t="shared" si="19"/>
        <v/>
      </c>
      <c r="AD42" s="39" t="str">
        <f t="shared" si="20"/>
        <v/>
      </c>
      <c r="AE42" s="39" t="str">
        <f t="shared" si="21"/>
        <v/>
      </c>
      <c r="AF42" s="39" t="str">
        <f t="shared" si="22"/>
        <v/>
      </c>
      <c r="AG42" s="39" t="str">
        <f t="shared" si="23"/>
        <v/>
      </c>
      <c r="AH42" s="39" t="str">
        <f t="shared" si="24"/>
        <v/>
      </c>
      <c r="AI42" s="39" t="str">
        <f t="shared" si="25"/>
        <v/>
      </c>
      <c r="AJ42" s="39" t="str">
        <f t="shared" si="26"/>
        <v/>
      </c>
      <c r="AK42" s="39" t="str">
        <f t="shared" si="27"/>
        <v/>
      </c>
      <c r="AL42" s="39" t="str">
        <f t="shared" si="28"/>
        <v/>
      </c>
      <c r="AM42" s="39" t="str">
        <f t="shared" si="29"/>
        <v/>
      </c>
      <c r="AN42" s="39" t="str">
        <f t="shared" si="30"/>
        <v/>
      </c>
      <c r="AO42" s="39" t="str">
        <f t="shared" si="31"/>
        <v/>
      </c>
      <c r="AP42" s="39" t="str">
        <f t="shared" si="32"/>
        <v/>
      </c>
      <c r="AQ42" s="39" t="str">
        <f t="shared" si="33"/>
        <v/>
      </c>
      <c r="AR42" s="39" t="str">
        <f t="shared" si="34"/>
        <v/>
      </c>
      <c r="AS42" s="39" t="str">
        <f t="shared" si="35"/>
        <v/>
      </c>
      <c r="AT42" s="39" t="str">
        <f t="shared" si="36"/>
        <v/>
      </c>
      <c r="AU42" s="39" t="str">
        <f t="shared" si="37"/>
        <v/>
      </c>
    </row>
    <row r="43" spans="1:47" x14ac:dyDescent="0.25">
      <c r="A43" s="92"/>
      <c r="C43" s="69"/>
      <c r="H43" s="39">
        <f t="shared" ref="H43:H125" si="38">SUM(D43:G43)</f>
        <v>0</v>
      </c>
      <c r="I43" s="39">
        <f t="shared" si="3"/>
        <v>0</v>
      </c>
      <c r="J43" s="39">
        <f t="shared" ref="J43:J125" si="39">IF(K43="",0,H43-I43)</f>
        <v>0</v>
      </c>
      <c r="M43" s="53"/>
      <c r="N43" s="39" t="str">
        <f t="shared" si="4"/>
        <v/>
      </c>
      <c r="O43" s="39" t="str">
        <f t="shared" si="5"/>
        <v/>
      </c>
      <c r="P43" s="39" t="str">
        <f t="shared" si="6"/>
        <v/>
      </c>
      <c r="Q43" s="39" t="str">
        <f t="shared" si="7"/>
        <v/>
      </c>
      <c r="R43" s="39" t="str">
        <f t="shared" si="8"/>
        <v/>
      </c>
      <c r="S43" s="39" t="str">
        <f t="shared" si="9"/>
        <v/>
      </c>
      <c r="T43" s="39" t="str">
        <f t="shared" si="10"/>
        <v/>
      </c>
      <c r="U43" s="39" t="str">
        <f t="shared" si="11"/>
        <v/>
      </c>
      <c r="V43" s="39" t="str">
        <f t="shared" si="12"/>
        <v/>
      </c>
      <c r="W43" s="39" t="str">
        <f t="shared" si="13"/>
        <v/>
      </c>
      <c r="X43" s="39" t="str">
        <f t="shared" si="14"/>
        <v/>
      </c>
      <c r="Y43" s="39" t="str">
        <f t="shared" si="15"/>
        <v/>
      </c>
      <c r="Z43" s="39" t="str">
        <f t="shared" si="16"/>
        <v/>
      </c>
      <c r="AA43" s="39" t="str">
        <f t="shared" si="17"/>
        <v/>
      </c>
      <c r="AB43" s="39" t="str">
        <f t="shared" si="18"/>
        <v/>
      </c>
      <c r="AC43" s="39" t="str">
        <f t="shared" si="19"/>
        <v/>
      </c>
      <c r="AD43" s="39" t="str">
        <f t="shared" si="20"/>
        <v/>
      </c>
      <c r="AE43" s="39" t="str">
        <f t="shared" si="21"/>
        <v/>
      </c>
      <c r="AF43" s="39" t="str">
        <f t="shared" si="22"/>
        <v/>
      </c>
      <c r="AG43" s="39" t="str">
        <f t="shared" si="23"/>
        <v/>
      </c>
      <c r="AH43" s="39" t="str">
        <f t="shared" si="24"/>
        <v/>
      </c>
      <c r="AI43" s="39" t="str">
        <f t="shared" si="25"/>
        <v/>
      </c>
      <c r="AJ43" s="39" t="str">
        <f t="shared" si="26"/>
        <v/>
      </c>
      <c r="AK43" s="39" t="str">
        <f t="shared" si="27"/>
        <v/>
      </c>
      <c r="AL43" s="39" t="str">
        <f t="shared" si="28"/>
        <v/>
      </c>
      <c r="AM43" s="39" t="str">
        <f t="shared" si="29"/>
        <v/>
      </c>
      <c r="AN43" s="39" t="str">
        <f t="shared" si="30"/>
        <v/>
      </c>
      <c r="AO43" s="39" t="str">
        <f t="shared" si="31"/>
        <v/>
      </c>
      <c r="AP43" s="39" t="str">
        <f t="shared" si="32"/>
        <v/>
      </c>
      <c r="AQ43" s="39" t="str">
        <f t="shared" si="33"/>
        <v/>
      </c>
      <c r="AR43" s="39" t="str">
        <f t="shared" si="34"/>
        <v/>
      </c>
      <c r="AS43" s="39" t="str">
        <f t="shared" si="35"/>
        <v/>
      </c>
      <c r="AT43" s="39" t="str">
        <f t="shared" si="36"/>
        <v/>
      </c>
      <c r="AU43" s="39" t="str">
        <f t="shared" si="37"/>
        <v/>
      </c>
    </row>
    <row r="44" spans="1:47" x14ac:dyDescent="0.25">
      <c r="A44" s="92"/>
      <c r="C44" s="69"/>
      <c r="H44" s="39">
        <f t="shared" si="38"/>
        <v>0</v>
      </c>
      <c r="I44" s="39">
        <f t="shared" si="3"/>
        <v>0</v>
      </c>
      <c r="J44" s="39">
        <f t="shared" si="39"/>
        <v>0</v>
      </c>
      <c r="M44" s="53"/>
      <c r="N44" s="39" t="str">
        <f t="shared" si="4"/>
        <v/>
      </c>
      <c r="O44" s="39" t="str">
        <f t="shared" si="5"/>
        <v/>
      </c>
      <c r="P44" s="39" t="str">
        <f t="shared" si="6"/>
        <v/>
      </c>
      <c r="Q44" s="39" t="str">
        <f t="shared" si="7"/>
        <v/>
      </c>
      <c r="R44" s="39" t="str">
        <f t="shared" si="8"/>
        <v/>
      </c>
      <c r="S44" s="39" t="str">
        <f t="shared" si="9"/>
        <v/>
      </c>
      <c r="T44" s="39" t="str">
        <f t="shared" si="10"/>
        <v/>
      </c>
      <c r="U44" s="39" t="str">
        <f t="shared" si="11"/>
        <v/>
      </c>
      <c r="V44" s="39" t="str">
        <f t="shared" si="12"/>
        <v/>
      </c>
      <c r="W44" s="39" t="str">
        <f t="shared" si="13"/>
        <v/>
      </c>
      <c r="X44" s="39" t="str">
        <f t="shared" si="14"/>
        <v/>
      </c>
      <c r="Y44" s="39" t="str">
        <f t="shared" si="15"/>
        <v/>
      </c>
      <c r="Z44" s="39" t="str">
        <f t="shared" si="16"/>
        <v/>
      </c>
      <c r="AA44" s="39" t="str">
        <f t="shared" si="17"/>
        <v/>
      </c>
      <c r="AB44" s="39" t="str">
        <f t="shared" si="18"/>
        <v/>
      </c>
      <c r="AC44" s="39" t="str">
        <f t="shared" si="19"/>
        <v/>
      </c>
      <c r="AD44" s="39" t="str">
        <f t="shared" si="20"/>
        <v/>
      </c>
      <c r="AE44" s="39" t="str">
        <f t="shared" si="21"/>
        <v/>
      </c>
      <c r="AF44" s="39" t="str">
        <f t="shared" si="22"/>
        <v/>
      </c>
      <c r="AG44" s="39" t="str">
        <f t="shared" si="23"/>
        <v/>
      </c>
      <c r="AH44" s="39" t="str">
        <f t="shared" si="24"/>
        <v/>
      </c>
      <c r="AI44" s="39" t="str">
        <f t="shared" si="25"/>
        <v/>
      </c>
      <c r="AJ44" s="39" t="str">
        <f t="shared" si="26"/>
        <v/>
      </c>
      <c r="AK44" s="39" t="str">
        <f t="shared" si="27"/>
        <v/>
      </c>
      <c r="AL44" s="39" t="str">
        <f t="shared" si="28"/>
        <v/>
      </c>
      <c r="AM44" s="39" t="str">
        <f t="shared" si="29"/>
        <v/>
      </c>
      <c r="AN44" s="39" t="str">
        <f t="shared" si="30"/>
        <v/>
      </c>
      <c r="AO44" s="39" t="str">
        <f t="shared" si="31"/>
        <v/>
      </c>
      <c r="AP44" s="39" t="str">
        <f t="shared" si="32"/>
        <v/>
      </c>
      <c r="AQ44" s="39" t="str">
        <f t="shared" si="33"/>
        <v/>
      </c>
      <c r="AR44" s="39" t="str">
        <f t="shared" si="34"/>
        <v/>
      </c>
      <c r="AS44" s="39" t="str">
        <f t="shared" si="35"/>
        <v/>
      </c>
      <c r="AT44" s="39" t="str">
        <f t="shared" si="36"/>
        <v/>
      </c>
      <c r="AU44" s="39" t="str">
        <f t="shared" si="37"/>
        <v/>
      </c>
    </row>
    <row r="45" spans="1:47" x14ac:dyDescent="0.25">
      <c r="A45" s="92"/>
      <c r="C45" s="69"/>
      <c r="H45" s="39">
        <f t="shared" si="38"/>
        <v>0</v>
      </c>
      <c r="I45" s="39">
        <f t="shared" si="3"/>
        <v>0</v>
      </c>
      <c r="J45" s="39">
        <f t="shared" si="39"/>
        <v>0</v>
      </c>
      <c r="M45" s="53"/>
      <c r="N45" s="39" t="str">
        <f t="shared" si="4"/>
        <v/>
      </c>
      <c r="O45" s="39" t="str">
        <f t="shared" si="5"/>
        <v/>
      </c>
      <c r="P45" s="39" t="str">
        <f t="shared" si="6"/>
        <v/>
      </c>
      <c r="Q45" s="39" t="str">
        <f t="shared" si="7"/>
        <v/>
      </c>
      <c r="R45" s="39" t="str">
        <f t="shared" si="8"/>
        <v/>
      </c>
      <c r="S45" s="39" t="str">
        <f t="shared" si="9"/>
        <v/>
      </c>
      <c r="T45" s="39" t="str">
        <f t="shared" si="10"/>
        <v/>
      </c>
      <c r="U45" s="39" t="str">
        <f t="shared" si="11"/>
        <v/>
      </c>
      <c r="V45" s="39" t="str">
        <f t="shared" si="12"/>
        <v/>
      </c>
      <c r="W45" s="39" t="str">
        <f t="shared" si="13"/>
        <v/>
      </c>
      <c r="X45" s="39" t="str">
        <f t="shared" si="14"/>
        <v/>
      </c>
      <c r="Y45" s="39" t="str">
        <f t="shared" si="15"/>
        <v/>
      </c>
      <c r="Z45" s="39" t="str">
        <f t="shared" si="16"/>
        <v/>
      </c>
      <c r="AA45" s="39" t="str">
        <f t="shared" si="17"/>
        <v/>
      </c>
      <c r="AB45" s="39" t="str">
        <f t="shared" si="18"/>
        <v/>
      </c>
      <c r="AC45" s="39" t="str">
        <f t="shared" si="19"/>
        <v/>
      </c>
      <c r="AD45" s="39" t="str">
        <f t="shared" si="20"/>
        <v/>
      </c>
      <c r="AE45" s="39" t="str">
        <f t="shared" si="21"/>
        <v/>
      </c>
      <c r="AF45" s="39" t="str">
        <f t="shared" si="22"/>
        <v/>
      </c>
      <c r="AG45" s="39" t="str">
        <f t="shared" si="23"/>
        <v/>
      </c>
      <c r="AH45" s="39" t="str">
        <f t="shared" si="24"/>
        <v/>
      </c>
      <c r="AI45" s="39" t="str">
        <f t="shared" si="25"/>
        <v/>
      </c>
      <c r="AJ45" s="39" t="str">
        <f t="shared" si="26"/>
        <v/>
      </c>
      <c r="AK45" s="39" t="str">
        <f t="shared" si="27"/>
        <v/>
      </c>
      <c r="AL45" s="39" t="str">
        <f t="shared" si="28"/>
        <v/>
      </c>
      <c r="AM45" s="39" t="str">
        <f t="shared" si="29"/>
        <v/>
      </c>
      <c r="AN45" s="39" t="str">
        <f t="shared" si="30"/>
        <v/>
      </c>
      <c r="AO45" s="39" t="str">
        <f t="shared" si="31"/>
        <v/>
      </c>
      <c r="AP45" s="39" t="str">
        <f t="shared" si="32"/>
        <v/>
      </c>
      <c r="AQ45" s="39" t="str">
        <f t="shared" si="33"/>
        <v/>
      </c>
      <c r="AR45" s="39" t="str">
        <f t="shared" si="34"/>
        <v/>
      </c>
      <c r="AS45" s="39" t="str">
        <f t="shared" si="35"/>
        <v/>
      </c>
      <c r="AT45" s="39" t="str">
        <f t="shared" si="36"/>
        <v/>
      </c>
      <c r="AU45" s="39" t="str">
        <f t="shared" si="37"/>
        <v/>
      </c>
    </row>
    <row r="46" spans="1:47" x14ac:dyDescent="0.25">
      <c r="A46" s="92"/>
      <c r="C46" s="69"/>
      <c r="H46" s="39">
        <f t="shared" si="38"/>
        <v>0</v>
      </c>
      <c r="I46" s="39">
        <f t="shared" si="3"/>
        <v>0</v>
      </c>
      <c r="J46" s="39">
        <f t="shared" si="39"/>
        <v>0</v>
      </c>
      <c r="M46" s="53"/>
      <c r="N46" s="39" t="str">
        <f t="shared" si="4"/>
        <v/>
      </c>
      <c r="O46" s="39" t="str">
        <f t="shared" si="5"/>
        <v/>
      </c>
      <c r="P46" s="39" t="str">
        <f t="shared" si="6"/>
        <v/>
      </c>
      <c r="Q46" s="39" t="str">
        <f t="shared" si="7"/>
        <v/>
      </c>
      <c r="R46" s="39" t="str">
        <f t="shared" si="8"/>
        <v/>
      </c>
      <c r="S46" s="39" t="str">
        <f t="shared" si="9"/>
        <v/>
      </c>
      <c r="T46" s="39" t="str">
        <f t="shared" si="10"/>
        <v/>
      </c>
      <c r="U46" s="39" t="str">
        <f t="shared" si="11"/>
        <v/>
      </c>
      <c r="V46" s="39" t="str">
        <f t="shared" si="12"/>
        <v/>
      </c>
      <c r="W46" s="39" t="str">
        <f t="shared" si="13"/>
        <v/>
      </c>
      <c r="X46" s="39" t="str">
        <f t="shared" si="14"/>
        <v/>
      </c>
      <c r="Y46" s="39" t="str">
        <f t="shared" si="15"/>
        <v/>
      </c>
      <c r="Z46" s="39" t="str">
        <f t="shared" si="16"/>
        <v/>
      </c>
      <c r="AA46" s="39" t="str">
        <f t="shared" si="17"/>
        <v/>
      </c>
      <c r="AB46" s="39" t="str">
        <f t="shared" si="18"/>
        <v/>
      </c>
      <c r="AC46" s="39" t="str">
        <f t="shared" si="19"/>
        <v/>
      </c>
      <c r="AD46" s="39" t="str">
        <f t="shared" si="20"/>
        <v/>
      </c>
      <c r="AE46" s="39" t="str">
        <f t="shared" si="21"/>
        <v/>
      </c>
      <c r="AF46" s="39" t="str">
        <f t="shared" si="22"/>
        <v/>
      </c>
      <c r="AG46" s="39" t="str">
        <f t="shared" si="23"/>
        <v/>
      </c>
      <c r="AH46" s="39" t="str">
        <f t="shared" si="24"/>
        <v/>
      </c>
      <c r="AI46" s="39" t="str">
        <f t="shared" si="25"/>
        <v/>
      </c>
      <c r="AJ46" s="39" t="str">
        <f t="shared" si="26"/>
        <v/>
      </c>
      <c r="AK46" s="39" t="str">
        <f t="shared" si="27"/>
        <v/>
      </c>
      <c r="AL46" s="39" t="str">
        <f t="shared" si="28"/>
        <v/>
      </c>
      <c r="AM46" s="39" t="str">
        <f t="shared" si="29"/>
        <v/>
      </c>
      <c r="AN46" s="39" t="str">
        <f t="shared" si="30"/>
        <v/>
      </c>
      <c r="AO46" s="39" t="str">
        <f t="shared" si="31"/>
        <v/>
      </c>
      <c r="AP46" s="39" t="str">
        <f t="shared" si="32"/>
        <v/>
      </c>
      <c r="AQ46" s="39" t="str">
        <f t="shared" si="33"/>
        <v/>
      </c>
      <c r="AR46" s="39" t="str">
        <f t="shared" si="34"/>
        <v/>
      </c>
      <c r="AS46" s="39" t="str">
        <f t="shared" si="35"/>
        <v/>
      </c>
      <c r="AT46" s="39" t="str">
        <f t="shared" si="36"/>
        <v/>
      </c>
      <c r="AU46" s="39" t="str">
        <f t="shared" si="37"/>
        <v/>
      </c>
    </row>
    <row r="47" spans="1:47" x14ac:dyDescent="0.25">
      <c r="A47" s="92"/>
      <c r="C47" s="69"/>
      <c r="H47" s="39">
        <f t="shared" si="38"/>
        <v>0</v>
      </c>
      <c r="I47" s="39">
        <f t="shared" si="3"/>
        <v>0</v>
      </c>
      <c r="J47" s="39">
        <f t="shared" si="39"/>
        <v>0</v>
      </c>
      <c r="M47" s="53"/>
      <c r="N47" s="39" t="str">
        <f t="shared" si="4"/>
        <v/>
      </c>
      <c r="O47" s="39" t="str">
        <f t="shared" si="5"/>
        <v/>
      </c>
      <c r="P47" s="39" t="str">
        <f t="shared" si="6"/>
        <v/>
      </c>
      <c r="Q47" s="39" t="str">
        <f t="shared" si="7"/>
        <v/>
      </c>
      <c r="R47" s="39" t="str">
        <f t="shared" si="8"/>
        <v/>
      </c>
      <c r="S47" s="39" t="str">
        <f t="shared" si="9"/>
        <v/>
      </c>
      <c r="T47" s="39" t="str">
        <f t="shared" si="10"/>
        <v/>
      </c>
      <c r="U47" s="39" t="str">
        <f t="shared" si="11"/>
        <v/>
      </c>
      <c r="V47" s="39" t="str">
        <f t="shared" si="12"/>
        <v/>
      </c>
      <c r="W47" s="39" t="str">
        <f t="shared" si="13"/>
        <v/>
      </c>
      <c r="X47" s="39" t="str">
        <f t="shared" si="14"/>
        <v/>
      </c>
      <c r="Y47" s="39" t="str">
        <f t="shared" si="15"/>
        <v/>
      </c>
      <c r="Z47" s="39" t="str">
        <f t="shared" si="16"/>
        <v/>
      </c>
      <c r="AA47" s="39" t="str">
        <f t="shared" si="17"/>
        <v/>
      </c>
      <c r="AB47" s="39" t="str">
        <f t="shared" si="18"/>
        <v/>
      </c>
      <c r="AC47" s="39" t="str">
        <f t="shared" si="19"/>
        <v/>
      </c>
      <c r="AD47" s="39" t="str">
        <f t="shared" si="20"/>
        <v/>
      </c>
      <c r="AE47" s="39" t="str">
        <f t="shared" si="21"/>
        <v/>
      </c>
      <c r="AF47" s="39" t="str">
        <f t="shared" si="22"/>
        <v/>
      </c>
      <c r="AG47" s="39" t="str">
        <f t="shared" si="23"/>
        <v/>
      </c>
      <c r="AH47" s="39" t="str">
        <f t="shared" si="24"/>
        <v/>
      </c>
      <c r="AI47" s="39" t="str">
        <f t="shared" si="25"/>
        <v/>
      </c>
      <c r="AJ47" s="39" t="str">
        <f t="shared" si="26"/>
        <v/>
      </c>
      <c r="AK47" s="39" t="str">
        <f t="shared" si="27"/>
        <v/>
      </c>
      <c r="AL47" s="39" t="str">
        <f t="shared" si="28"/>
        <v/>
      </c>
      <c r="AM47" s="39" t="str">
        <f t="shared" si="29"/>
        <v/>
      </c>
      <c r="AN47" s="39" t="str">
        <f t="shared" si="30"/>
        <v/>
      </c>
      <c r="AO47" s="39" t="str">
        <f t="shared" si="31"/>
        <v/>
      </c>
      <c r="AP47" s="39" t="str">
        <f t="shared" si="32"/>
        <v/>
      </c>
      <c r="AQ47" s="39" t="str">
        <f t="shared" si="33"/>
        <v/>
      </c>
      <c r="AR47" s="39" t="str">
        <f t="shared" si="34"/>
        <v/>
      </c>
      <c r="AS47" s="39" t="str">
        <f t="shared" si="35"/>
        <v/>
      </c>
      <c r="AT47" s="39" t="str">
        <f t="shared" si="36"/>
        <v/>
      </c>
      <c r="AU47" s="39" t="str">
        <f t="shared" si="37"/>
        <v/>
      </c>
    </row>
    <row r="48" spans="1:47" x14ac:dyDescent="0.25">
      <c r="A48" s="92"/>
      <c r="C48" s="69"/>
      <c r="H48" s="39">
        <f t="shared" si="38"/>
        <v>0</v>
      </c>
      <c r="I48" s="39">
        <f t="shared" si="3"/>
        <v>0</v>
      </c>
      <c r="J48" s="39">
        <f t="shared" si="39"/>
        <v>0</v>
      </c>
      <c r="M48" s="53"/>
      <c r="N48" s="39" t="str">
        <f t="shared" si="4"/>
        <v/>
      </c>
      <c r="O48" s="39" t="str">
        <f t="shared" si="5"/>
        <v/>
      </c>
      <c r="P48" s="39" t="str">
        <f t="shared" si="6"/>
        <v/>
      </c>
      <c r="Q48" s="39" t="str">
        <f t="shared" si="7"/>
        <v/>
      </c>
      <c r="R48" s="39" t="str">
        <f t="shared" si="8"/>
        <v/>
      </c>
      <c r="S48" s="39" t="str">
        <f t="shared" si="9"/>
        <v/>
      </c>
      <c r="T48" s="39" t="str">
        <f t="shared" si="10"/>
        <v/>
      </c>
      <c r="U48" s="39" t="str">
        <f t="shared" si="11"/>
        <v/>
      </c>
      <c r="V48" s="39" t="str">
        <f t="shared" si="12"/>
        <v/>
      </c>
      <c r="W48" s="39" t="str">
        <f t="shared" si="13"/>
        <v/>
      </c>
      <c r="X48" s="39" t="str">
        <f t="shared" si="14"/>
        <v/>
      </c>
      <c r="Y48" s="39" t="str">
        <f t="shared" si="15"/>
        <v/>
      </c>
      <c r="Z48" s="39" t="str">
        <f t="shared" si="16"/>
        <v/>
      </c>
      <c r="AA48" s="39" t="str">
        <f t="shared" si="17"/>
        <v/>
      </c>
      <c r="AB48" s="39" t="str">
        <f t="shared" si="18"/>
        <v/>
      </c>
      <c r="AC48" s="39" t="str">
        <f t="shared" si="19"/>
        <v/>
      </c>
      <c r="AD48" s="39" t="str">
        <f t="shared" si="20"/>
        <v/>
      </c>
      <c r="AE48" s="39" t="str">
        <f t="shared" si="21"/>
        <v/>
      </c>
      <c r="AF48" s="39" t="str">
        <f t="shared" si="22"/>
        <v/>
      </c>
      <c r="AG48" s="39" t="str">
        <f t="shared" si="23"/>
        <v/>
      </c>
      <c r="AH48" s="39" t="str">
        <f t="shared" si="24"/>
        <v/>
      </c>
      <c r="AI48" s="39" t="str">
        <f t="shared" si="25"/>
        <v/>
      </c>
      <c r="AJ48" s="39" t="str">
        <f t="shared" si="26"/>
        <v/>
      </c>
      <c r="AK48" s="39" t="str">
        <f t="shared" si="27"/>
        <v/>
      </c>
      <c r="AL48" s="39" t="str">
        <f t="shared" si="28"/>
        <v/>
      </c>
      <c r="AM48" s="39" t="str">
        <f t="shared" si="29"/>
        <v/>
      </c>
      <c r="AN48" s="39" t="str">
        <f t="shared" si="30"/>
        <v/>
      </c>
      <c r="AO48" s="39" t="str">
        <f t="shared" si="31"/>
        <v/>
      </c>
      <c r="AP48" s="39" t="str">
        <f t="shared" si="32"/>
        <v/>
      </c>
      <c r="AQ48" s="39" t="str">
        <f t="shared" si="33"/>
        <v/>
      </c>
      <c r="AR48" s="39" t="str">
        <f t="shared" si="34"/>
        <v/>
      </c>
      <c r="AS48" s="39" t="str">
        <f t="shared" si="35"/>
        <v/>
      </c>
      <c r="AT48" s="39" t="str">
        <f t="shared" si="36"/>
        <v/>
      </c>
      <c r="AU48" s="39" t="str">
        <f t="shared" si="37"/>
        <v/>
      </c>
    </row>
    <row r="49" spans="1:47" x14ac:dyDescent="0.25">
      <c r="A49" s="92"/>
      <c r="C49" s="69"/>
      <c r="H49" s="39">
        <f t="shared" si="38"/>
        <v>0</v>
      </c>
      <c r="I49" s="39">
        <f t="shared" si="3"/>
        <v>0</v>
      </c>
      <c r="J49" s="39">
        <f t="shared" si="39"/>
        <v>0</v>
      </c>
      <c r="M49" s="53"/>
      <c r="N49" s="39" t="str">
        <f t="shared" si="4"/>
        <v/>
      </c>
      <c r="O49" s="39" t="str">
        <f t="shared" si="5"/>
        <v/>
      </c>
      <c r="P49" s="39" t="str">
        <f t="shared" si="6"/>
        <v/>
      </c>
      <c r="Q49" s="39" t="str">
        <f t="shared" si="7"/>
        <v/>
      </c>
      <c r="R49" s="39" t="str">
        <f t="shared" si="8"/>
        <v/>
      </c>
      <c r="S49" s="39" t="str">
        <f t="shared" si="9"/>
        <v/>
      </c>
      <c r="T49" s="39" t="str">
        <f t="shared" si="10"/>
        <v/>
      </c>
      <c r="U49" s="39" t="str">
        <f t="shared" si="11"/>
        <v/>
      </c>
      <c r="V49" s="39" t="str">
        <f t="shared" si="12"/>
        <v/>
      </c>
      <c r="W49" s="39" t="str">
        <f t="shared" si="13"/>
        <v/>
      </c>
      <c r="X49" s="39" t="str">
        <f t="shared" si="14"/>
        <v/>
      </c>
      <c r="Y49" s="39" t="str">
        <f t="shared" si="15"/>
        <v/>
      </c>
      <c r="Z49" s="39" t="str">
        <f t="shared" si="16"/>
        <v/>
      </c>
      <c r="AA49" s="39" t="str">
        <f t="shared" si="17"/>
        <v/>
      </c>
      <c r="AB49" s="39" t="str">
        <f t="shared" si="18"/>
        <v/>
      </c>
      <c r="AC49" s="39" t="str">
        <f t="shared" si="19"/>
        <v/>
      </c>
      <c r="AD49" s="39" t="str">
        <f t="shared" si="20"/>
        <v/>
      </c>
      <c r="AE49" s="39" t="str">
        <f t="shared" si="21"/>
        <v/>
      </c>
      <c r="AF49" s="39" t="str">
        <f t="shared" si="22"/>
        <v/>
      </c>
      <c r="AG49" s="39" t="str">
        <f t="shared" si="23"/>
        <v/>
      </c>
      <c r="AH49" s="39" t="str">
        <f t="shared" si="24"/>
        <v/>
      </c>
      <c r="AI49" s="39" t="str">
        <f t="shared" si="25"/>
        <v/>
      </c>
      <c r="AJ49" s="39" t="str">
        <f t="shared" si="26"/>
        <v/>
      </c>
      <c r="AK49" s="39" t="str">
        <f t="shared" si="27"/>
        <v/>
      </c>
      <c r="AL49" s="39" t="str">
        <f t="shared" si="28"/>
        <v/>
      </c>
      <c r="AM49" s="39" t="str">
        <f t="shared" si="29"/>
        <v/>
      </c>
      <c r="AN49" s="39" t="str">
        <f t="shared" si="30"/>
        <v/>
      </c>
      <c r="AO49" s="39" t="str">
        <f t="shared" si="31"/>
        <v/>
      </c>
      <c r="AP49" s="39" t="str">
        <f t="shared" si="32"/>
        <v/>
      </c>
      <c r="AQ49" s="39" t="str">
        <f t="shared" si="33"/>
        <v/>
      </c>
      <c r="AR49" s="39" t="str">
        <f t="shared" si="34"/>
        <v/>
      </c>
      <c r="AS49" s="39" t="str">
        <f t="shared" si="35"/>
        <v/>
      </c>
      <c r="AT49" s="39" t="str">
        <f t="shared" si="36"/>
        <v/>
      </c>
      <c r="AU49" s="39" t="str">
        <f t="shared" si="37"/>
        <v/>
      </c>
    </row>
    <row r="50" spans="1:47" x14ac:dyDescent="0.25">
      <c r="A50" s="93"/>
      <c r="B50" s="69"/>
      <c r="C50" s="69"/>
      <c r="H50" s="39">
        <f t="shared" si="38"/>
        <v>0</v>
      </c>
      <c r="I50" s="39">
        <f t="shared" si="3"/>
        <v>0</v>
      </c>
      <c r="J50" s="39">
        <f t="shared" si="39"/>
        <v>0</v>
      </c>
      <c r="M50" s="53"/>
      <c r="N50" s="39" t="str">
        <f t="shared" si="4"/>
        <v/>
      </c>
      <c r="O50" s="39" t="str">
        <f t="shared" si="5"/>
        <v/>
      </c>
      <c r="P50" s="39" t="str">
        <f t="shared" si="6"/>
        <v/>
      </c>
      <c r="Q50" s="39" t="str">
        <f t="shared" si="7"/>
        <v/>
      </c>
      <c r="R50" s="39" t="str">
        <f t="shared" si="8"/>
        <v/>
      </c>
      <c r="S50" s="39" t="str">
        <f t="shared" si="9"/>
        <v/>
      </c>
      <c r="T50" s="39" t="str">
        <f t="shared" si="10"/>
        <v/>
      </c>
      <c r="U50" s="39" t="str">
        <f t="shared" si="11"/>
        <v/>
      </c>
      <c r="V50" s="39" t="str">
        <f t="shared" si="12"/>
        <v/>
      </c>
      <c r="W50" s="39" t="str">
        <f t="shared" si="13"/>
        <v/>
      </c>
      <c r="X50" s="39" t="str">
        <f t="shared" si="14"/>
        <v/>
      </c>
      <c r="Y50" s="39" t="str">
        <f t="shared" si="15"/>
        <v/>
      </c>
      <c r="Z50" s="39" t="str">
        <f t="shared" si="16"/>
        <v/>
      </c>
      <c r="AA50" s="39" t="str">
        <f t="shared" si="17"/>
        <v/>
      </c>
      <c r="AB50" s="39" t="str">
        <f t="shared" si="18"/>
        <v/>
      </c>
      <c r="AC50" s="39" t="str">
        <f t="shared" si="19"/>
        <v/>
      </c>
      <c r="AD50" s="39" t="str">
        <f t="shared" si="20"/>
        <v/>
      </c>
      <c r="AE50" s="39" t="str">
        <f t="shared" si="21"/>
        <v/>
      </c>
      <c r="AF50" s="39" t="str">
        <f t="shared" si="22"/>
        <v/>
      </c>
      <c r="AG50" s="39" t="str">
        <f t="shared" si="23"/>
        <v/>
      </c>
      <c r="AH50" s="39" t="str">
        <f t="shared" si="24"/>
        <v/>
      </c>
      <c r="AI50" s="39" t="str">
        <f t="shared" si="25"/>
        <v/>
      </c>
      <c r="AJ50" s="39" t="str">
        <f t="shared" si="26"/>
        <v/>
      </c>
      <c r="AK50" s="39" t="str">
        <f t="shared" si="27"/>
        <v/>
      </c>
      <c r="AL50" s="39" t="str">
        <f t="shared" si="28"/>
        <v/>
      </c>
      <c r="AM50" s="39" t="str">
        <f t="shared" si="29"/>
        <v/>
      </c>
      <c r="AN50" s="39" t="str">
        <f t="shared" si="30"/>
        <v/>
      </c>
      <c r="AO50" s="39" t="str">
        <f t="shared" si="31"/>
        <v/>
      </c>
      <c r="AP50" s="39" t="str">
        <f t="shared" si="32"/>
        <v/>
      </c>
      <c r="AQ50" s="39" t="str">
        <f t="shared" si="33"/>
        <v/>
      </c>
      <c r="AR50" s="39" t="str">
        <f t="shared" si="34"/>
        <v/>
      </c>
      <c r="AS50" s="39" t="str">
        <f t="shared" si="35"/>
        <v/>
      </c>
      <c r="AT50" s="39" t="str">
        <f t="shared" si="36"/>
        <v/>
      </c>
      <c r="AU50" s="39" t="str">
        <f t="shared" si="37"/>
        <v/>
      </c>
    </row>
    <row r="51" spans="1:47" x14ac:dyDescent="0.25">
      <c r="A51" s="93"/>
      <c r="B51" s="69"/>
      <c r="C51" s="94"/>
      <c r="H51" s="39">
        <f t="shared" si="38"/>
        <v>0</v>
      </c>
      <c r="I51" s="39">
        <f t="shared" si="3"/>
        <v>0</v>
      </c>
      <c r="J51" s="39">
        <f t="shared" si="39"/>
        <v>0</v>
      </c>
      <c r="M51" s="53"/>
      <c r="N51" s="39" t="str">
        <f t="shared" si="4"/>
        <v/>
      </c>
      <c r="O51" s="39" t="str">
        <f t="shared" si="5"/>
        <v/>
      </c>
      <c r="P51" s="39" t="str">
        <f t="shared" si="6"/>
        <v/>
      </c>
      <c r="Q51" s="39" t="str">
        <f t="shared" si="7"/>
        <v/>
      </c>
      <c r="R51" s="39" t="str">
        <f t="shared" si="8"/>
        <v/>
      </c>
      <c r="S51" s="39" t="str">
        <f t="shared" si="9"/>
        <v/>
      </c>
      <c r="T51" s="39" t="str">
        <f t="shared" si="10"/>
        <v/>
      </c>
      <c r="U51" s="39" t="str">
        <f t="shared" si="11"/>
        <v/>
      </c>
      <c r="V51" s="39" t="str">
        <f t="shared" si="12"/>
        <v/>
      </c>
      <c r="W51" s="39" t="str">
        <f t="shared" si="13"/>
        <v/>
      </c>
      <c r="X51" s="39" t="str">
        <f t="shared" si="14"/>
        <v/>
      </c>
      <c r="Y51" s="39" t="str">
        <f t="shared" si="15"/>
        <v/>
      </c>
      <c r="Z51" s="39" t="str">
        <f t="shared" si="16"/>
        <v/>
      </c>
      <c r="AA51" s="39" t="str">
        <f t="shared" si="17"/>
        <v/>
      </c>
      <c r="AB51" s="39" t="str">
        <f t="shared" si="18"/>
        <v/>
      </c>
      <c r="AC51" s="39" t="str">
        <f t="shared" si="19"/>
        <v/>
      </c>
      <c r="AD51" s="39" t="str">
        <f t="shared" si="20"/>
        <v/>
      </c>
      <c r="AE51" s="39" t="str">
        <f t="shared" si="21"/>
        <v/>
      </c>
      <c r="AF51" s="39" t="str">
        <f t="shared" si="22"/>
        <v/>
      </c>
      <c r="AG51" s="39" t="str">
        <f t="shared" si="23"/>
        <v/>
      </c>
      <c r="AH51" s="39" t="str">
        <f t="shared" si="24"/>
        <v/>
      </c>
      <c r="AI51" s="39" t="str">
        <f t="shared" si="25"/>
        <v/>
      </c>
      <c r="AJ51" s="39" t="str">
        <f t="shared" si="26"/>
        <v/>
      </c>
      <c r="AK51" s="39" t="str">
        <f t="shared" si="27"/>
        <v/>
      </c>
      <c r="AL51" s="39" t="str">
        <f t="shared" si="28"/>
        <v/>
      </c>
      <c r="AM51" s="39" t="str">
        <f t="shared" si="29"/>
        <v/>
      </c>
      <c r="AN51" s="39" t="str">
        <f t="shared" si="30"/>
        <v/>
      </c>
      <c r="AO51" s="39" t="str">
        <f t="shared" si="31"/>
        <v/>
      </c>
      <c r="AP51" s="39" t="str">
        <f t="shared" si="32"/>
        <v/>
      </c>
      <c r="AQ51" s="39" t="str">
        <f t="shared" si="33"/>
        <v/>
      </c>
      <c r="AR51" s="39" t="str">
        <f t="shared" si="34"/>
        <v/>
      </c>
      <c r="AS51" s="39" t="str">
        <f t="shared" si="35"/>
        <v/>
      </c>
      <c r="AT51" s="39" t="str">
        <f t="shared" si="36"/>
        <v/>
      </c>
      <c r="AU51" s="39" t="str">
        <f t="shared" si="37"/>
        <v/>
      </c>
    </row>
    <row r="52" spans="1:47" x14ac:dyDescent="0.25">
      <c r="A52" s="93"/>
      <c r="B52" s="69"/>
      <c r="C52" s="69"/>
      <c r="H52" s="39">
        <f t="shared" si="38"/>
        <v>0</v>
      </c>
      <c r="I52" s="39">
        <f t="shared" si="3"/>
        <v>0</v>
      </c>
      <c r="J52" s="39">
        <f t="shared" si="39"/>
        <v>0</v>
      </c>
      <c r="M52" s="53"/>
      <c r="N52" s="39" t="str">
        <f t="shared" si="4"/>
        <v/>
      </c>
      <c r="O52" s="39" t="str">
        <f t="shared" si="5"/>
        <v/>
      </c>
      <c r="P52" s="39" t="str">
        <f t="shared" si="6"/>
        <v/>
      </c>
      <c r="Q52" s="39" t="str">
        <f t="shared" si="7"/>
        <v/>
      </c>
      <c r="R52" s="39" t="str">
        <f t="shared" si="8"/>
        <v/>
      </c>
      <c r="S52" s="39" t="str">
        <f t="shared" si="9"/>
        <v/>
      </c>
      <c r="T52" s="39" t="str">
        <f t="shared" si="10"/>
        <v/>
      </c>
      <c r="U52" s="39" t="str">
        <f t="shared" si="11"/>
        <v/>
      </c>
      <c r="V52" s="39" t="str">
        <f t="shared" si="12"/>
        <v/>
      </c>
      <c r="W52" s="39" t="str">
        <f t="shared" si="13"/>
        <v/>
      </c>
      <c r="X52" s="39" t="str">
        <f t="shared" si="14"/>
        <v/>
      </c>
      <c r="Y52" s="39" t="str">
        <f t="shared" si="15"/>
        <v/>
      </c>
      <c r="Z52" s="39" t="str">
        <f t="shared" si="16"/>
        <v/>
      </c>
      <c r="AA52" s="39" t="str">
        <f t="shared" si="17"/>
        <v/>
      </c>
      <c r="AB52" s="39" t="str">
        <f t="shared" si="18"/>
        <v/>
      </c>
      <c r="AC52" s="39" t="str">
        <f t="shared" si="19"/>
        <v/>
      </c>
      <c r="AD52" s="39" t="str">
        <f t="shared" si="20"/>
        <v/>
      </c>
      <c r="AE52" s="39" t="str">
        <f t="shared" si="21"/>
        <v/>
      </c>
      <c r="AF52" s="39" t="str">
        <f t="shared" si="22"/>
        <v/>
      </c>
      <c r="AG52" s="39" t="str">
        <f t="shared" si="23"/>
        <v/>
      </c>
      <c r="AH52" s="39" t="str">
        <f t="shared" si="24"/>
        <v/>
      </c>
      <c r="AI52" s="39" t="str">
        <f t="shared" si="25"/>
        <v/>
      </c>
      <c r="AJ52" s="39" t="str">
        <f t="shared" si="26"/>
        <v/>
      </c>
      <c r="AK52" s="39" t="str">
        <f t="shared" si="27"/>
        <v/>
      </c>
      <c r="AL52" s="39" t="str">
        <f t="shared" si="28"/>
        <v/>
      </c>
      <c r="AM52" s="39" t="str">
        <f t="shared" si="29"/>
        <v/>
      </c>
      <c r="AN52" s="39" t="str">
        <f t="shared" si="30"/>
        <v/>
      </c>
      <c r="AO52" s="39" t="str">
        <f t="shared" si="31"/>
        <v/>
      </c>
      <c r="AP52" s="39" t="str">
        <f t="shared" si="32"/>
        <v/>
      </c>
      <c r="AQ52" s="39" t="str">
        <f t="shared" si="33"/>
        <v/>
      </c>
      <c r="AR52" s="39" t="str">
        <f t="shared" si="34"/>
        <v/>
      </c>
      <c r="AS52" s="39" t="str">
        <f t="shared" si="35"/>
        <v/>
      </c>
      <c r="AT52" s="39" t="str">
        <f t="shared" si="36"/>
        <v/>
      </c>
      <c r="AU52" s="39" t="str">
        <f t="shared" si="37"/>
        <v/>
      </c>
    </row>
    <row r="53" spans="1:47" x14ac:dyDescent="0.25">
      <c r="A53" s="93"/>
      <c r="B53" s="69"/>
      <c r="C53" s="69"/>
      <c r="H53" s="39">
        <f t="shared" si="38"/>
        <v>0</v>
      </c>
      <c r="I53" s="39">
        <f t="shared" si="3"/>
        <v>0</v>
      </c>
      <c r="J53" s="39">
        <f t="shared" si="39"/>
        <v>0</v>
      </c>
      <c r="M53" s="53"/>
      <c r="N53" s="39" t="str">
        <f t="shared" si="4"/>
        <v/>
      </c>
      <c r="O53" s="39" t="str">
        <f t="shared" si="5"/>
        <v/>
      </c>
      <c r="P53" s="39" t="str">
        <f t="shared" si="6"/>
        <v/>
      </c>
      <c r="Q53" s="39" t="str">
        <f t="shared" si="7"/>
        <v/>
      </c>
      <c r="R53" s="39" t="str">
        <f t="shared" si="8"/>
        <v/>
      </c>
      <c r="S53" s="39" t="str">
        <f t="shared" si="9"/>
        <v/>
      </c>
      <c r="T53" s="39" t="str">
        <f t="shared" si="10"/>
        <v/>
      </c>
      <c r="U53" s="39" t="str">
        <f t="shared" si="11"/>
        <v/>
      </c>
      <c r="V53" s="39" t="str">
        <f t="shared" si="12"/>
        <v/>
      </c>
      <c r="W53" s="39" t="str">
        <f t="shared" si="13"/>
        <v/>
      </c>
      <c r="X53" s="39" t="str">
        <f t="shared" si="14"/>
        <v/>
      </c>
      <c r="Y53" s="39" t="str">
        <f t="shared" si="15"/>
        <v/>
      </c>
      <c r="Z53" s="39" t="str">
        <f t="shared" si="16"/>
        <v/>
      </c>
      <c r="AA53" s="39" t="str">
        <f t="shared" si="17"/>
        <v/>
      </c>
      <c r="AB53" s="39" t="str">
        <f t="shared" si="18"/>
        <v/>
      </c>
      <c r="AC53" s="39" t="str">
        <f t="shared" si="19"/>
        <v/>
      </c>
      <c r="AD53" s="39" t="str">
        <f t="shared" si="20"/>
        <v/>
      </c>
      <c r="AE53" s="39" t="str">
        <f t="shared" si="21"/>
        <v/>
      </c>
      <c r="AF53" s="39" t="str">
        <f t="shared" si="22"/>
        <v/>
      </c>
      <c r="AG53" s="39" t="str">
        <f t="shared" si="23"/>
        <v/>
      </c>
      <c r="AH53" s="39" t="str">
        <f t="shared" si="24"/>
        <v/>
      </c>
      <c r="AI53" s="39" t="str">
        <f t="shared" si="25"/>
        <v/>
      </c>
      <c r="AJ53" s="39" t="str">
        <f t="shared" si="26"/>
        <v/>
      </c>
      <c r="AK53" s="39" t="str">
        <f t="shared" si="27"/>
        <v/>
      </c>
      <c r="AL53" s="39" t="str">
        <f t="shared" si="28"/>
        <v/>
      </c>
      <c r="AM53" s="39" t="str">
        <f t="shared" si="29"/>
        <v/>
      </c>
      <c r="AN53" s="39" t="str">
        <f t="shared" si="30"/>
        <v/>
      </c>
      <c r="AO53" s="39" t="str">
        <f t="shared" si="31"/>
        <v/>
      </c>
      <c r="AP53" s="39" t="str">
        <f t="shared" si="32"/>
        <v/>
      </c>
      <c r="AQ53" s="39" t="str">
        <f t="shared" si="33"/>
        <v/>
      </c>
      <c r="AR53" s="39" t="str">
        <f t="shared" si="34"/>
        <v/>
      </c>
      <c r="AS53" s="39" t="str">
        <f t="shared" si="35"/>
        <v/>
      </c>
      <c r="AT53" s="39" t="str">
        <f t="shared" si="36"/>
        <v/>
      </c>
      <c r="AU53" s="39" t="str">
        <f t="shared" si="37"/>
        <v/>
      </c>
    </row>
    <row r="54" spans="1:47" x14ac:dyDescent="0.25">
      <c r="A54" s="93"/>
      <c r="B54" s="69"/>
      <c r="C54" s="94"/>
      <c r="H54" s="39">
        <f t="shared" si="38"/>
        <v>0</v>
      </c>
      <c r="I54" s="39">
        <f t="shared" si="3"/>
        <v>0</v>
      </c>
      <c r="J54" s="39">
        <f t="shared" si="39"/>
        <v>0</v>
      </c>
      <c r="M54" s="53"/>
      <c r="N54" s="39" t="str">
        <f t="shared" si="4"/>
        <v/>
      </c>
      <c r="O54" s="39" t="str">
        <f t="shared" si="5"/>
        <v/>
      </c>
      <c r="P54" s="39" t="str">
        <f t="shared" si="6"/>
        <v/>
      </c>
      <c r="Q54" s="39" t="str">
        <f t="shared" si="7"/>
        <v/>
      </c>
      <c r="R54" s="39" t="str">
        <f t="shared" si="8"/>
        <v/>
      </c>
      <c r="S54" s="39" t="str">
        <f t="shared" si="9"/>
        <v/>
      </c>
      <c r="T54" s="39" t="str">
        <f t="shared" si="10"/>
        <v/>
      </c>
      <c r="U54" s="39" t="str">
        <f t="shared" si="11"/>
        <v/>
      </c>
      <c r="V54" s="39" t="str">
        <f t="shared" si="12"/>
        <v/>
      </c>
      <c r="W54" s="39" t="str">
        <f t="shared" si="13"/>
        <v/>
      </c>
      <c r="X54" s="39" t="str">
        <f t="shared" si="14"/>
        <v/>
      </c>
      <c r="Y54" s="39" t="str">
        <f t="shared" si="15"/>
        <v/>
      </c>
      <c r="Z54" s="39" t="str">
        <f t="shared" si="16"/>
        <v/>
      </c>
      <c r="AA54" s="39" t="str">
        <f t="shared" si="17"/>
        <v/>
      </c>
      <c r="AB54" s="39" t="str">
        <f t="shared" si="18"/>
        <v/>
      </c>
      <c r="AC54" s="39" t="str">
        <f t="shared" si="19"/>
        <v/>
      </c>
      <c r="AD54" s="39" t="str">
        <f t="shared" si="20"/>
        <v/>
      </c>
      <c r="AE54" s="39" t="str">
        <f t="shared" si="21"/>
        <v/>
      </c>
      <c r="AF54" s="39" t="str">
        <f t="shared" si="22"/>
        <v/>
      </c>
      <c r="AG54" s="39" t="str">
        <f t="shared" si="23"/>
        <v/>
      </c>
      <c r="AH54" s="39" t="str">
        <f t="shared" si="24"/>
        <v/>
      </c>
      <c r="AI54" s="39" t="str">
        <f t="shared" si="25"/>
        <v/>
      </c>
      <c r="AJ54" s="39" t="str">
        <f t="shared" si="26"/>
        <v/>
      </c>
      <c r="AK54" s="39" t="str">
        <f t="shared" si="27"/>
        <v/>
      </c>
      <c r="AL54" s="39" t="str">
        <f t="shared" si="28"/>
        <v/>
      </c>
      <c r="AM54" s="39" t="str">
        <f t="shared" si="29"/>
        <v/>
      </c>
      <c r="AN54" s="39" t="str">
        <f t="shared" si="30"/>
        <v/>
      </c>
      <c r="AO54" s="39" t="str">
        <f t="shared" si="31"/>
        <v/>
      </c>
      <c r="AP54" s="39" t="str">
        <f t="shared" si="32"/>
        <v/>
      </c>
      <c r="AQ54" s="39" t="str">
        <f t="shared" si="33"/>
        <v/>
      </c>
      <c r="AR54" s="39" t="str">
        <f t="shared" si="34"/>
        <v/>
      </c>
      <c r="AS54" s="39" t="str">
        <f t="shared" si="35"/>
        <v/>
      </c>
      <c r="AT54" s="39" t="str">
        <f t="shared" si="36"/>
        <v/>
      </c>
      <c r="AU54" s="39" t="str">
        <f t="shared" si="37"/>
        <v/>
      </c>
    </row>
    <row r="55" spans="1:47" x14ac:dyDescent="0.25">
      <c r="A55" s="93"/>
      <c r="B55" s="69"/>
      <c r="C55" s="69"/>
      <c r="H55" s="39">
        <f t="shared" si="38"/>
        <v>0</v>
      </c>
      <c r="I55" s="39">
        <f t="shared" si="3"/>
        <v>0</v>
      </c>
      <c r="J55" s="39">
        <f t="shared" si="39"/>
        <v>0</v>
      </c>
      <c r="M55" s="53"/>
      <c r="N55" s="39" t="str">
        <f t="shared" si="4"/>
        <v/>
      </c>
      <c r="O55" s="39" t="str">
        <f t="shared" si="5"/>
        <v/>
      </c>
      <c r="P55" s="39" t="str">
        <f t="shared" si="6"/>
        <v/>
      </c>
      <c r="Q55" s="39" t="str">
        <f t="shared" si="7"/>
        <v/>
      </c>
      <c r="R55" s="39" t="str">
        <f t="shared" si="8"/>
        <v/>
      </c>
      <c r="S55" s="39" t="str">
        <f t="shared" si="9"/>
        <v/>
      </c>
      <c r="T55" s="39" t="str">
        <f t="shared" si="10"/>
        <v/>
      </c>
      <c r="U55" s="39" t="str">
        <f t="shared" si="11"/>
        <v/>
      </c>
      <c r="V55" s="39" t="str">
        <f t="shared" si="12"/>
        <v/>
      </c>
      <c r="W55" s="39" t="str">
        <f t="shared" si="13"/>
        <v/>
      </c>
      <c r="X55" s="39" t="str">
        <f t="shared" si="14"/>
        <v/>
      </c>
      <c r="Y55" s="39" t="str">
        <f t="shared" si="15"/>
        <v/>
      </c>
      <c r="Z55" s="39" t="str">
        <f t="shared" si="16"/>
        <v/>
      </c>
      <c r="AA55" s="39" t="str">
        <f t="shared" si="17"/>
        <v/>
      </c>
      <c r="AB55" s="39" t="str">
        <f t="shared" si="18"/>
        <v/>
      </c>
      <c r="AC55" s="39" t="str">
        <f t="shared" si="19"/>
        <v/>
      </c>
      <c r="AD55" s="39" t="str">
        <f t="shared" si="20"/>
        <v/>
      </c>
      <c r="AE55" s="39" t="str">
        <f t="shared" si="21"/>
        <v/>
      </c>
      <c r="AF55" s="39" t="str">
        <f t="shared" si="22"/>
        <v/>
      </c>
      <c r="AG55" s="39" t="str">
        <f t="shared" si="23"/>
        <v/>
      </c>
      <c r="AH55" s="39" t="str">
        <f t="shared" si="24"/>
        <v/>
      </c>
      <c r="AI55" s="39" t="str">
        <f t="shared" si="25"/>
        <v/>
      </c>
      <c r="AJ55" s="39" t="str">
        <f t="shared" si="26"/>
        <v/>
      </c>
      <c r="AK55" s="39" t="str">
        <f t="shared" si="27"/>
        <v/>
      </c>
      <c r="AL55" s="39" t="str">
        <f t="shared" si="28"/>
        <v/>
      </c>
      <c r="AM55" s="39" t="str">
        <f t="shared" si="29"/>
        <v/>
      </c>
      <c r="AN55" s="39" t="str">
        <f t="shared" si="30"/>
        <v/>
      </c>
      <c r="AO55" s="39" t="str">
        <f t="shared" si="31"/>
        <v/>
      </c>
      <c r="AP55" s="39" t="str">
        <f t="shared" si="32"/>
        <v/>
      </c>
      <c r="AQ55" s="39" t="str">
        <f t="shared" si="33"/>
        <v/>
      </c>
      <c r="AR55" s="39" t="str">
        <f t="shared" si="34"/>
        <v/>
      </c>
      <c r="AS55" s="39" t="str">
        <f t="shared" si="35"/>
        <v/>
      </c>
      <c r="AT55" s="39" t="str">
        <f t="shared" si="36"/>
        <v/>
      </c>
      <c r="AU55" s="39" t="str">
        <f t="shared" si="37"/>
        <v/>
      </c>
    </row>
    <row r="56" spans="1:47" x14ac:dyDescent="0.25">
      <c r="A56" s="93"/>
      <c r="B56" s="69"/>
      <c r="C56" s="69"/>
      <c r="H56" s="39">
        <f t="shared" si="38"/>
        <v>0</v>
      </c>
      <c r="I56" s="39">
        <f t="shared" si="3"/>
        <v>0</v>
      </c>
      <c r="J56" s="39">
        <f t="shared" si="39"/>
        <v>0</v>
      </c>
      <c r="M56" s="53"/>
      <c r="N56" s="39" t="str">
        <f t="shared" si="4"/>
        <v/>
      </c>
      <c r="O56" s="39" t="str">
        <f t="shared" si="5"/>
        <v/>
      </c>
      <c r="P56" s="39" t="str">
        <f t="shared" si="6"/>
        <v/>
      </c>
      <c r="Q56" s="39" t="str">
        <f t="shared" si="7"/>
        <v/>
      </c>
      <c r="R56" s="39" t="str">
        <f t="shared" si="8"/>
        <v/>
      </c>
      <c r="S56" s="39" t="str">
        <f t="shared" si="9"/>
        <v/>
      </c>
      <c r="T56" s="39" t="str">
        <f t="shared" si="10"/>
        <v/>
      </c>
      <c r="U56" s="39" t="str">
        <f t="shared" si="11"/>
        <v/>
      </c>
      <c r="V56" s="39" t="str">
        <f t="shared" si="12"/>
        <v/>
      </c>
      <c r="W56" s="39" t="str">
        <f t="shared" si="13"/>
        <v/>
      </c>
      <c r="X56" s="39" t="str">
        <f t="shared" si="14"/>
        <v/>
      </c>
      <c r="Y56" s="39" t="str">
        <f t="shared" si="15"/>
        <v/>
      </c>
      <c r="Z56" s="39" t="str">
        <f t="shared" si="16"/>
        <v/>
      </c>
      <c r="AA56" s="39" t="str">
        <f t="shared" si="17"/>
        <v/>
      </c>
      <c r="AB56" s="39" t="str">
        <f t="shared" si="18"/>
        <v/>
      </c>
      <c r="AC56" s="39" t="str">
        <f t="shared" si="19"/>
        <v/>
      </c>
      <c r="AD56" s="39" t="str">
        <f t="shared" si="20"/>
        <v/>
      </c>
      <c r="AE56" s="39" t="str">
        <f t="shared" si="21"/>
        <v/>
      </c>
      <c r="AF56" s="39" t="str">
        <f t="shared" si="22"/>
        <v/>
      </c>
      <c r="AG56" s="39" t="str">
        <f t="shared" si="23"/>
        <v/>
      </c>
      <c r="AH56" s="39" t="str">
        <f t="shared" si="24"/>
        <v/>
      </c>
      <c r="AI56" s="39" t="str">
        <f t="shared" si="25"/>
        <v/>
      </c>
      <c r="AJ56" s="39" t="str">
        <f t="shared" si="26"/>
        <v/>
      </c>
      <c r="AK56" s="39" t="str">
        <f t="shared" si="27"/>
        <v/>
      </c>
      <c r="AL56" s="39" t="str">
        <f t="shared" si="28"/>
        <v/>
      </c>
      <c r="AM56" s="39" t="str">
        <f t="shared" si="29"/>
        <v/>
      </c>
      <c r="AN56" s="39" t="str">
        <f t="shared" si="30"/>
        <v/>
      </c>
      <c r="AO56" s="39" t="str">
        <f t="shared" si="31"/>
        <v/>
      </c>
      <c r="AP56" s="39" t="str">
        <f t="shared" si="32"/>
        <v/>
      </c>
      <c r="AQ56" s="39" t="str">
        <f t="shared" si="33"/>
        <v/>
      </c>
      <c r="AR56" s="39" t="str">
        <f t="shared" si="34"/>
        <v/>
      </c>
      <c r="AS56" s="39" t="str">
        <f t="shared" si="35"/>
        <v/>
      </c>
      <c r="AT56" s="39" t="str">
        <f t="shared" si="36"/>
        <v/>
      </c>
      <c r="AU56" s="39" t="str">
        <f t="shared" si="37"/>
        <v/>
      </c>
    </row>
    <row r="57" spans="1:47" x14ac:dyDescent="0.25">
      <c r="A57" s="93"/>
      <c r="B57" s="69"/>
      <c r="C57" s="69"/>
      <c r="H57" s="39">
        <f t="shared" si="38"/>
        <v>0</v>
      </c>
      <c r="I57" s="39">
        <f t="shared" si="3"/>
        <v>0</v>
      </c>
      <c r="J57" s="39">
        <f t="shared" si="39"/>
        <v>0</v>
      </c>
      <c r="M57" s="53"/>
      <c r="N57" s="39" t="str">
        <f t="shared" si="4"/>
        <v/>
      </c>
      <c r="O57" s="39" t="str">
        <f t="shared" si="5"/>
        <v/>
      </c>
      <c r="P57" s="39" t="str">
        <f t="shared" si="6"/>
        <v/>
      </c>
      <c r="Q57" s="39" t="str">
        <f t="shared" si="7"/>
        <v/>
      </c>
      <c r="R57" s="39" t="str">
        <f t="shared" si="8"/>
        <v/>
      </c>
      <c r="S57" s="39" t="str">
        <f t="shared" si="9"/>
        <v/>
      </c>
      <c r="T57" s="39" t="str">
        <f t="shared" si="10"/>
        <v/>
      </c>
      <c r="U57" s="39" t="str">
        <f t="shared" si="11"/>
        <v/>
      </c>
      <c r="V57" s="39" t="str">
        <f t="shared" si="12"/>
        <v/>
      </c>
      <c r="W57" s="39" t="str">
        <f t="shared" si="13"/>
        <v/>
      </c>
      <c r="X57" s="39" t="str">
        <f t="shared" si="14"/>
        <v/>
      </c>
      <c r="Y57" s="39" t="str">
        <f t="shared" si="15"/>
        <v/>
      </c>
      <c r="Z57" s="39" t="str">
        <f t="shared" si="16"/>
        <v/>
      </c>
      <c r="AA57" s="39" t="str">
        <f t="shared" si="17"/>
        <v/>
      </c>
      <c r="AB57" s="39" t="str">
        <f t="shared" si="18"/>
        <v/>
      </c>
      <c r="AC57" s="39" t="str">
        <f t="shared" si="19"/>
        <v/>
      </c>
      <c r="AD57" s="39" t="str">
        <f t="shared" si="20"/>
        <v/>
      </c>
      <c r="AE57" s="39" t="str">
        <f t="shared" si="21"/>
        <v/>
      </c>
      <c r="AF57" s="39" t="str">
        <f t="shared" si="22"/>
        <v/>
      </c>
      <c r="AG57" s="39" t="str">
        <f t="shared" si="23"/>
        <v/>
      </c>
      <c r="AH57" s="39" t="str">
        <f t="shared" si="24"/>
        <v/>
      </c>
      <c r="AI57" s="39" t="str">
        <f t="shared" si="25"/>
        <v/>
      </c>
      <c r="AJ57" s="39" t="str">
        <f t="shared" si="26"/>
        <v/>
      </c>
      <c r="AK57" s="39" t="str">
        <f t="shared" si="27"/>
        <v/>
      </c>
      <c r="AL57" s="39" t="str">
        <f t="shared" si="28"/>
        <v/>
      </c>
      <c r="AM57" s="39" t="str">
        <f t="shared" si="29"/>
        <v/>
      </c>
      <c r="AN57" s="39" t="str">
        <f t="shared" si="30"/>
        <v/>
      </c>
      <c r="AO57" s="39" t="str">
        <f t="shared" si="31"/>
        <v/>
      </c>
      <c r="AP57" s="39" t="str">
        <f t="shared" si="32"/>
        <v/>
      </c>
      <c r="AQ57" s="39" t="str">
        <f t="shared" si="33"/>
        <v/>
      </c>
      <c r="AR57" s="39" t="str">
        <f t="shared" si="34"/>
        <v/>
      </c>
      <c r="AS57" s="39" t="str">
        <f t="shared" si="35"/>
        <v/>
      </c>
      <c r="AT57" s="39" t="str">
        <f t="shared" si="36"/>
        <v/>
      </c>
      <c r="AU57" s="39" t="str">
        <f t="shared" si="37"/>
        <v/>
      </c>
    </row>
    <row r="58" spans="1:47" x14ac:dyDescent="0.25">
      <c r="A58" s="93"/>
      <c r="B58" s="69"/>
      <c r="C58" s="69"/>
      <c r="H58" s="39">
        <f t="shared" si="38"/>
        <v>0</v>
      </c>
      <c r="I58" s="39">
        <f t="shared" si="3"/>
        <v>0</v>
      </c>
      <c r="J58" s="39">
        <f t="shared" si="39"/>
        <v>0</v>
      </c>
      <c r="M58" s="53"/>
      <c r="N58" s="39" t="str">
        <f t="shared" si="4"/>
        <v/>
      </c>
      <c r="O58" s="39" t="str">
        <f t="shared" si="5"/>
        <v/>
      </c>
      <c r="P58" s="39" t="str">
        <f t="shared" si="6"/>
        <v/>
      </c>
      <c r="Q58" s="39" t="str">
        <f t="shared" si="7"/>
        <v/>
      </c>
      <c r="R58" s="39" t="str">
        <f t="shared" si="8"/>
        <v/>
      </c>
      <c r="S58" s="39" t="str">
        <f t="shared" si="9"/>
        <v/>
      </c>
      <c r="T58" s="39" t="str">
        <f t="shared" si="10"/>
        <v/>
      </c>
      <c r="U58" s="39" t="str">
        <f t="shared" si="11"/>
        <v/>
      </c>
      <c r="V58" s="39" t="str">
        <f t="shared" si="12"/>
        <v/>
      </c>
      <c r="W58" s="39" t="str">
        <f t="shared" si="13"/>
        <v/>
      </c>
      <c r="X58" s="39" t="str">
        <f t="shared" si="14"/>
        <v/>
      </c>
      <c r="Y58" s="39" t="str">
        <f t="shared" si="15"/>
        <v/>
      </c>
      <c r="Z58" s="39" t="str">
        <f t="shared" si="16"/>
        <v/>
      </c>
      <c r="AA58" s="39" t="str">
        <f t="shared" si="17"/>
        <v/>
      </c>
      <c r="AB58" s="39" t="str">
        <f t="shared" si="18"/>
        <v/>
      </c>
      <c r="AC58" s="39" t="str">
        <f t="shared" si="19"/>
        <v/>
      </c>
      <c r="AD58" s="39" t="str">
        <f t="shared" si="20"/>
        <v/>
      </c>
      <c r="AE58" s="39" t="str">
        <f t="shared" si="21"/>
        <v/>
      </c>
      <c r="AF58" s="39" t="str">
        <f t="shared" si="22"/>
        <v/>
      </c>
      <c r="AG58" s="39" t="str">
        <f t="shared" si="23"/>
        <v/>
      </c>
      <c r="AH58" s="39" t="str">
        <f t="shared" si="24"/>
        <v/>
      </c>
      <c r="AI58" s="39" t="str">
        <f t="shared" si="25"/>
        <v/>
      </c>
      <c r="AJ58" s="39" t="str">
        <f t="shared" si="26"/>
        <v/>
      </c>
      <c r="AK58" s="39" t="str">
        <f t="shared" si="27"/>
        <v/>
      </c>
      <c r="AL58" s="39" t="str">
        <f t="shared" si="28"/>
        <v/>
      </c>
      <c r="AM58" s="39" t="str">
        <f t="shared" si="29"/>
        <v/>
      </c>
      <c r="AN58" s="39" t="str">
        <f t="shared" si="30"/>
        <v/>
      </c>
      <c r="AO58" s="39" t="str">
        <f t="shared" si="31"/>
        <v/>
      </c>
      <c r="AP58" s="39" t="str">
        <f t="shared" si="32"/>
        <v/>
      </c>
      <c r="AQ58" s="39" t="str">
        <f t="shared" si="33"/>
        <v/>
      </c>
      <c r="AR58" s="39" t="str">
        <f t="shared" si="34"/>
        <v/>
      </c>
      <c r="AS58" s="39" t="str">
        <f t="shared" si="35"/>
        <v/>
      </c>
      <c r="AT58" s="39" t="str">
        <f t="shared" si="36"/>
        <v/>
      </c>
      <c r="AU58" s="39" t="str">
        <f t="shared" si="37"/>
        <v/>
      </c>
    </row>
    <row r="59" spans="1:47" x14ac:dyDescent="0.25">
      <c r="A59" s="91" t="s">
        <v>182</v>
      </c>
      <c r="B59" s="69"/>
      <c r="C59" s="69"/>
      <c r="H59" s="39">
        <f t="shared" si="38"/>
        <v>0</v>
      </c>
      <c r="I59" s="39">
        <f t="shared" si="3"/>
        <v>0</v>
      </c>
      <c r="J59" s="39">
        <f t="shared" si="39"/>
        <v>0</v>
      </c>
      <c r="M59" s="53"/>
      <c r="N59" s="39" t="str">
        <f t="shared" si="4"/>
        <v/>
      </c>
      <c r="O59" s="39" t="str">
        <f t="shared" si="5"/>
        <v/>
      </c>
      <c r="P59" s="39" t="str">
        <f t="shared" si="6"/>
        <v/>
      </c>
      <c r="Q59" s="39" t="str">
        <f t="shared" si="7"/>
        <v/>
      </c>
      <c r="R59" s="39" t="str">
        <f t="shared" si="8"/>
        <v/>
      </c>
      <c r="S59" s="39" t="str">
        <f t="shared" si="9"/>
        <v/>
      </c>
      <c r="T59" s="39" t="str">
        <f t="shared" si="10"/>
        <v/>
      </c>
      <c r="U59" s="39" t="str">
        <f t="shared" si="11"/>
        <v/>
      </c>
      <c r="V59" s="39" t="str">
        <f t="shared" si="12"/>
        <v/>
      </c>
      <c r="W59" s="39" t="str">
        <f t="shared" si="13"/>
        <v/>
      </c>
      <c r="X59" s="39" t="str">
        <f t="shared" si="14"/>
        <v/>
      </c>
      <c r="Y59" s="39" t="str">
        <f t="shared" si="15"/>
        <v/>
      </c>
      <c r="Z59" s="39" t="str">
        <f t="shared" si="16"/>
        <v/>
      </c>
      <c r="AA59" s="39" t="str">
        <f t="shared" si="17"/>
        <v/>
      </c>
      <c r="AB59" s="39" t="str">
        <f t="shared" si="18"/>
        <v/>
      </c>
      <c r="AC59" s="39" t="str">
        <f t="shared" si="19"/>
        <v/>
      </c>
      <c r="AD59" s="39" t="str">
        <f t="shared" si="20"/>
        <v/>
      </c>
      <c r="AE59" s="39" t="str">
        <f t="shared" si="21"/>
        <v/>
      </c>
      <c r="AF59" s="39" t="str">
        <f t="shared" si="22"/>
        <v/>
      </c>
      <c r="AG59" s="39" t="str">
        <f t="shared" si="23"/>
        <v/>
      </c>
      <c r="AH59" s="39" t="str">
        <f t="shared" si="24"/>
        <v/>
      </c>
      <c r="AI59" s="39" t="str">
        <f t="shared" si="25"/>
        <v/>
      </c>
      <c r="AJ59" s="39" t="str">
        <f t="shared" si="26"/>
        <v/>
      </c>
      <c r="AK59" s="39" t="str">
        <f t="shared" si="27"/>
        <v/>
      </c>
      <c r="AL59" s="39" t="str">
        <f t="shared" si="28"/>
        <v/>
      </c>
      <c r="AM59" s="39" t="str">
        <f t="shared" si="29"/>
        <v/>
      </c>
      <c r="AN59" s="39" t="str">
        <f t="shared" si="30"/>
        <v/>
      </c>
      <c r="AO59" s="39" t="str">
        <f t="shared" si="31"/>
        <v/>
      </c>
      <c r="AP59" s="39" t="str">
        <f t="shared" si="32"/>
        <v/>
      </c>
      <c r="AQ59" s="39" t="str">
        <f t="shared" si="33"/>
        <v/>
      </c>
      <c r="AR59" s="39" t="str">
        <f t="shared" si="34"/>
        <v/>
      </c>
      <c r="AS59" s="39" t="str">
        <f t="shared" si="35"/>
        <v/>
      </c>
      <c r="AT59" s="39" t="str">
        <f t="shared" si="36"/>
        <v/>
      </c>
      <c r="AU59" s="39" t="str">
        <f t="shared" si="37"/>
        <v/>
      </c>
    </row>
    <row r="60" spans="1:47" x14ac:dyDescent="0.25">
      <c r="A60" s="89" t="s">
        <v>134</v>
      </c>
      <c r="B60" s="69"/>
      <c r="C60" s="69"/>
      <c r="H60" s="39">
        <f t="shared" si="38"/>
        <v>0</v>
      </c>
      <c r="I60" s="39">
        <f t="shared" si="3"/>
        <v>0</v>
      </c>
      <c r="J60" s="39">
        <f t="shared" si="39"/>
        <v>0</v>
      </c>
      <c r="M60" s="53"/>
      <c r="N60" s="39" t="str">
        <f t="shared" si="4"/>
        <v/>
      </c>
      <c r="O60" s="39" t="str">
        <f t="shared" si="5"/>
        <v/>
      </c>
      <c r="P60" s="39" t="str">
        <f t="shared" si="6"/>
        <v/>
      </c>
      <c r="Q60" s="39" t="str">
        <f t="shared" si="7"/>
        <v/>
      </c>
      <c r="R60" s="39" t="str">
        <f t="shared" si="8"/>
        <v/>
      </c>
      <c r="S60" s="39" t="str">
        <f t="shared" si="9"/>
        <v/>
      </c>
      <c r="T60" s="39" t="str">
        <f t="shared" si="10"/>
        <v/>
      </c>
      <c r="U60" s="39" t="str">
        <f t="shared" si="11"/>
        <v/>
      </c>
      <c r="V60" s="39" t="str">
        <f t="shared" si="12"/>
        <v/>
      </c>
      <c r="W60" s="39" t="str">
        <f t="shared" si="13"/>
        <v/>
      </c>
      <c r="X60" s="39" t="str">
        <f t="shared" si="14"/>
        <v/>
      </c>
      <c r="Y60" s="39" t="str">
        <f t="shared" si="15"/>
        <v/>
      </c>
      <c r="Z60" s="39" t="str">
        <f t="shared" si="16"/>
        <v/>
      </c>
      <c r="AA60" s="39" t="str">
        <f t="shared" si="17"/>
        <v/>
      </c>
      <c r="AB60" s="39" t="str">
        <f t="shared" si="18"/>
        <v/>
      </c>
      <c r="AC60" s="39" t="str">
        <f t="shared" si="19"/>
        <v/>
      </c>
      <c r="AD60" s="39" t="str">
        <f t="shared" si="20"/>
        <v/>
      </c>
      <c r="AE60" s="39" t="str">
        <f t="shared" si="21"/>
        <v/>
      </c>
      <c r="AF60" s="39" t="str">
        <f t="shared" si="22"/>
        <v/>
      </c>
      <c r="AG60" s="39" t="str">
        <f t="shared" si="23"/>
        <v/>
      </c>
      <c r="AH60" s="39" t="str">
        <f t="shared" si="24"/>
        <v/>
      </c>
      <c r="AI60" s="39" t="str">
        <f t="shared" si="25"/>
        <v/>
      </c>
      <c r="AJ60" s="39" t="str">
        <f t="shared" si="26"/>
        <v/>
      </c>
      <c r="AK60" s="39" t="str">
        <f t="shared" si="27"/>
        <v/>
      </c>
      <c r="AL60" s="39" t="str">
        <f t="shared" si="28"/>
        <v/>
      </c>
      <c r="AM60" s="39" t="str">
        <f t="shared" si="29"/>
        <v/>
      </c>
      <c r="AN60" s="39" t="str">
        <f t="shared" si="30"/>
        <v/>
      </c>
      <c r="AO60" s="39" t="str">
        <f t="shared" si="31"/>
        <v/>
      </c>
      <c r="AP60" s="39" t="str">
        <f t="shared" si="32"/>
        <v/>
      </c>
      <c r="AQ60" s="39" t="str">
        <f t="shared" si="33"/>
        <v/>
      </c>
      <c r="AR60" s="39" t="str">
        <f t="shared" si="34"/>
        <v/>
      </c>
      <c r="AS60" s="39" t="str">
        <f t="shared" si="35"/>
        <v/>
      </c>
      <c r="AT60" s="39" t="str">
        <f t="shared" si="36"/>
        <v/>
      </c>
      <c r="AU60" s="39" t="str">
        <f t="shared" si="37"/>
        <v/>
      </c>
    </row>
    <row r="61" spans="1:47" x14ac:dyDescent="0.25">
      <c r="A61" s="91" t="s">
        <v>135</v>
      </c>
      <c r="B61" s="69"/>
      <c r="C61" s="69"/>
      <c r="H61" s="39">
        <f t="shared" si="38"/>
        <v>0</v>
      </c>
      <c r="I61" s="39">
        <f t="shared" si="3"/>
        <v>0</v>
      </c>
      <c r="J61" s="39">
        <f t="shared" si="39"/>
        <v>0</v>
      </c>
      <c r="M61" s="53"/>
      <c r="N61" s="39" t="str">
        <f t="shared" si="4"/>
        <v/>
      </c>
      <c r="O61" s="39" t="str">
        <f t="shared" si="5"/>
        <v/>
      </c>
      <c r="P61" s="39" t="str">
        <f t="shared" si="6"/>
        <v/>
      </c>
      <c r="Q61" s="39" t="str">
        <f t="shared" si="7"/>
        <v/>
      </c>
      <c r="R61" s="39" t="str">
        <f t="shared" si="8"/>
        <v/>
      </c>
      <c r="S61" s="39" t="str">
        <f t="shared" si="9"/>
        <v/>
      </c>
      <c r="T61" s="39" t="str">
        <f t="shared" si="10"/>
        <v/>
      </c>
      <c r="U61" s="39" t="str">
        <f t="shared" si="11"/>
        <v/>
      </c>
      <c r="V61" s="39" t="str">
        <f t="shared" si="12"/>
        <v/>
      </c>
      <c r="W61" s="39" t="str">
        <f t="shared" si="13"/>
        <v/>
      </c>
      <c r="X61" s="39" t="str">
        <f t="shared" si="14"/>
        <v/>
      </c>
      <c r="Y61" s="39" t="str">
        <f t="shared" si="15"/>
        <v/>
      </c>
      <c r="Z61" s="39" t="str">
        <f t="shared" si="16"/>
        <v/>
      </c>
      <c r="AA61" s="39" t="str">
        <f t="shared" si="17"/>
        <v/>
      </c>
      <c r="AB61" s="39" t="str">
        <f t="shared" si="18"/>
        <v/>
      </c>
      <c r="AC61" s="39" t="str">
        <f t="shared" si="19"/>
        <v/>
      </c>
      <c r="AD61" s="39" t="str">
        <f t="shared" si="20"/>
        <v/>
      </c>
      <c r="AE61" s="39" t="str">
        <f t="shared" si="21"/>
        <v/>
      </c>
      <c r="AF61" s="39" t="str">
        <f t="shared" si="22"/>
        <v/>
      </c>
      <c r="AG61" s="39" t="str">
        <f t="shared" si="23"/>
        <v/>
      </c>
      <c r="AH61" s="39" t="str">
        <f t="shared" si="24"/>
        <v/>
      </c>
      <c r="AI61" s="39" t="str">
        <f t="shared" si="25"/>
        <v/>
      </c>
      <c r="AJ61" s="39" t="str">
        <f t="shared" si="26"/>
        <v/>
      </c>
      <c r="AK61" s="39" t="str">
        <f t="shared" si="27"/>
        <v/>
      </c>
      <c r="AL61" s="39" t="str">
        <f t="shared" si="28"/>
        <v/>
      </c>
      <c r="AM61" s="39" t="str">
        <f t="shared" si="29"/>
        <v/>
      </c>
      <c r="AN61" s="39" t="str">
        <f t="shared" si="30"/>
        <v/>
      </c>
      <c r="AO61" s="39" t="str">
        <f t="shared" si="31"/>
        <v/>
      </c>
      <c r="AP61" s="39" t="str">
        <f t="shared" si="32"/>
        <v/>
      </c>
      <c r="AQ61" s="39" t="str">
        <f t="shared" si="33"/>
        <v/>
      </c>
      <c r="AR61" s="39" t="str">
        <f t="shared" si="34"/>
        <v/>
      </c>
      <c r="AS61" s="39" t="str">
        <f t="shared" si="35"/>
        <v/>
      </c>
      <c r="AT61" s="39" t="str">
        <f t="shared" si="36"/>
        <v/>
      </c>
      <c r="AU61" s="39" t="str">
        <f t="shared" si="37"/>
        <v/>
      </c>
    </row>
    <row r="62" spans="1:47" x14ac:dyDescent="0.25">
      <c r="A62" s="93"/>
      <c r="B62" s="69"/>
      <c r="C62" s="69"/>
      <c r="H62" s="39">
        <f t="shared" si="38"/>
        <v>0</v>
      </c>
      <c r="I62" s="39">
        <f t="shared" si="3"/>
        <v>0</v>
      </c>
      <c r="J62" s="39">
        <f t="shared" si="39"/>
        <v>0</v>
      </c>
      <c r="M62" s="53"/>
      <c r="N62" s="39" t="str">
        <f t="shared" si="4"/>
        <v/>
      </c>
      <c r="O62" s="39" t="str">
        <f t="shared" si="5"/>
        <v/>
      </c>
      <c r="P62" s="39" t="str">
        <f t="shared" si="6"/>
        <v/>
      </c>
      <c r="Q62" s="39" t="str">
        <f t="shared" si="7"/>
        <v/>
      </c>
      <c r="R62" s="39" t="str">
        <f t="shared" si="8"/>
        <v/>
      </c>
      <c r="S62" s="39" t="str">
        <f t="shared" si="9"/>
        <v/>
      </c>
      <c r="T62" s="39" t="str">
        <f t="shared" si="10"/>
        <v/>
      </c>
      <c r="U62" s="39" t="str">
        <f t="shared" si="11"/>
        <v/>
      </c>
      <c r="V62" s="39" t="str">
        <f t="shared" si="12"/>
        <v/>
      </c>
      <c r="W62" s="39" t="str">
        <f t="shared" si="13"/>
        <v/>
      </c>
      <c r="X62" s="39" t="str">
        <f t="shared" si="14"/>
        <v/>
      </c>
      <c r="Y62" s="39" t="str">
        <f t="shared" si="15"/>
        <v/>
      </c>
      <c r="Z62" s="39" t="str">
        <f t="shared" si="16"/>
        <v/>
      </c>
      <c r="AA62" s="39" t="str">
        <f t="shared" si="17"/>
        <v/>
      </c>
      <c r="AB62" s="39" t="str">
        <f t="shared" si="18"/>
        <v/>
      </c>
      <c r="AC62" s="39" t="str">
        <f t="shared" si="19"/>
        <v/>
      </c>
      <c r="AD62" s="39" t="str">
        <f t="shared" si="20"/>
        <v/>
      </c>
      <c r="AE62" s="39" t="str">
        <f t="shared" si="21"/>
        <v/>
      </c>
      <c r="AF62" s="39" t="str">
        <f t="shared" si="22"/>
        <v/>
      </c>
      <c r="AG62" s="39" t="str">
        <f t="shared" si="23"/>
        <v/>
      </c>
      <c r="AH62" s="39" t="str">
        <f t="shared" si="24"/>
        <v/>
      </c>
      <c r="AI62" s="39" t="str">
        <f t="shared" si="25"/>
        <v/>
      </c>
      <c r="AJ62" s="39" t="str">
        <f t="shared" si="26"/>
        <v/>
      </c>
      <c r="AK62" s="39" t="str">
        <f t="shared" si="27"/>
        <v/>
      </c>
      <c r="AL62" s="39" t="str">
        <f t="shared" si="28"/>
        <v/>
      </c>
      <c r="AM62" s="39" t="str">
        <f t="shared" si="29"/>
        <v/>
      </c>
      <c r="AN62" s="39" t="str">
        <f t="shared" si="30"/>
        <v/>
      </c>
      <c r="AO62" s="39" t="str">
        <f t="shared" si="31"/>
        <v/>
      </c>
      <c r="AP62" s="39" t="str">
        <f t="shared" si="32"/>
        <v/>
      </c>
      <c r="AQ62" s="39" t="str">
        <f t="shared" si="33"/>
        <v/>
      </c>
      <c r="AR62" s="39" t="str">
        <f t="shared" si="34"/>
        <v/>
      </c>
      <c r="AS62" s="39" t="str">
        <f t="shared" si="35"/>
        <v/>
      </c>
      <c r="AT62" s="39" t="str">
        <f t="shared" si="36"/>
        <v/>
      </c>
      <c r="AU62" s="39" t="str">
        <f t="shared" si="37"/>
        <v/>
      </c>
    </row>
    <row r="63" spans="1:47" x14ac:dyDescent="0.25">
      <c r="A63" s="93"/>
      <c r="B63" s="69"/>
      <c r="C63" s="69"/>
      <c r="H63" s="39">
        <f t="shared" ref="H63:H97" si="40">SUM(D63:G63)</f>
        <v>0</v>
      </c>
      <c r="I63" s="39">
        <f t="shared" ref="I63:I97" si="41">IF(vatstatusq2="Y",IF(OR(K63="Sales income",K63="Vat expense",K63="Capital (vat)"),ROUND(H63*_vrq2/(1+_vrq2),2),0),IF(AND(vatstatusq2="F",K63="Sales income"),ROUND(H63*frvrq2,2),IF(AND(vatstatusq2="F",K63="Capital (vat)",H63&lt;=-2000),ROUND(H63*stdvrq2/(1+stdvrq2),2),0)))</f>
        <v>0</v>
      </c>
      <c r="J63" s="39">
        <f t="shared" ref="J63:J97" si="42">IF(K63="",0,H63-I63)</f>
        <v>0</v>
      </c>
      <c r="M63" s="53"/>
      <c r="N63" s="39" t="str">
        <f t="shared" si="4"/>
        <v/>
      </c>
      <c r="O63" s="39" t="str">
        <f t="shared" si="5"/>
        <v/>
      </c>
      <c r="P63" s="39" t="str">
        <f t="shared" si="6"/>
        <v/>
      </c>
      <c r="Q63" s="39" t="str">
        <f t="shared" si="7"/>
        <v/>
      </c>
      <c r="R63" s="39" t="str">
        <f t="shared" si="8"/>
        <v/>
      </c>
      <c r="S63" s="39" t="str">
        <f t="shared" si="9"/>
        <v/>
      </c>
      <c r="T63" s="39" t="str">
        <f t="shared" si="10"/>
        <v/>
      </c>
      <c r="U63" s="39" t="str">
        <f t="shared" si="11"/>
        <v/>
      </c>
      <c r="V63" s="39" t="str">
        <f t="shared" si="12"/>
        <v/>
      </c>
      <c r="W63" s="39" t="str">
        <f t="shared" si="13"/>
        <v/>
      </c>
      <c r="X63" s="39" t="str">
        <f t="shared" si="14"/>
        <v/>
      </c>
      <c r="Y63" s="39" t="str">
        <f t="shared" si="15"/>
        <v/>
      </c>
      <c r="Z63" s="39" t="str">
        <f t="shared" si="16"/>
        <v/>
      </c>
      <c r="AA63" s="39" t="str">
        <f t="shared" si="17"/>
        <v/>
      </c>
      <c r="AB63" s="39" t="str">
        <f t="shared" si="18"/>
        <v/>
      </c>
      <c r="AC63" s="39" t="str">
        <f t="shared" si="19"/>
        <v/>
      </c>
      <c r="AD63" s="39" t="str">
        <f t="shared" si="20"/>
        <v/>
      </c>
      <c r="AE63" s="39" t="str">
        <f t="shared" si="21"/>
        <v/>
      </c>
      <c r="AF63" s="39" t="str">
        <f t="shared" si="22"/>
        <v/>
      </c>
      <c r="AG63" s="39" t="str">
        <f t="shared" si="23"/>
        <v/>
      </c>
      <c r="AH63" s="39" t="str">
        <f t="shared" si="24"/>
        <v/>
      </c>
      <c r="AI63" s="39" t="str">
        <f t="shared" si="25"/>
        <v/>
      </c>
      <c r="AJ63" s="39" t="str">
        <f t="shared" si="26"/>
        <v/>
      </c>
      <c r="AK63" s="39" t="str">
        <f t="shared" si="27"/>
        <v/>
      </c>
      <c r="AL63" s="39" t="str">
        <f t="shared" si="28"/>
        <v/>
      </c>
      <c r="AM63" s="39" t="str">
        <f t="shared" si="29"/>
        <v/>
      </c>
      <c r="AN63" s="39" t="str">
        <f t="shared" si="30"/>
        <v/>
      </c>
      <c r="AO63" s="39" t="str">
        <f t="shared" si="31"/>
        <v/>
      </c>
      <c r="AP63" s="39" t="str">
        <f t="shared" si="32"/>
        <v/>
      </c>
      <c r="AQ63" s="39" t="str">
        <f t="shared" si="33"/>
        <v/>
      </c>
      <c r="AR63" s="39" t="str">
        <f t="shared" si="34"/>
        <v/>
      </c>
      <c r="AS63" s="39" t="str">
        <f t="shared" si="35"/>
        <v/>
      </c>
      <c r="AT63" s="39" t="str">
        <f t="shared" si="36"/>
        <v/>
      </c>
      <c r="AU63" s="39" t="str">
        <f t="shared" si="37"/>
        <v/>
      </c>
    </row>
    <row r="64" spans="1:47" x14ac:dyDescent="0.25">
      <c r="A64" s="93"/>
      <c r="B64" s="69"/>
      <c r="C64" s="69"/>
      <c r="H64" s="39">
        <f t="shared" si="40"/>
        <v>0</v>
      </c>
      <c r="I64" s="39">
        <f t="shared" si="41"/>
        <v>0</v>
      </c>
      <c r="J64" s="39">
        <f t="shared" si="42"/>
        <v>0</v>
      </c>
      <c r="M64" s="53"/>
      <c r="N64" s="39" t="str">
        <f t="shared" si="4"/>
        <v/>
      </c>
      <c r="O64" s="39" t="str">
        <f t="shared" si="5"/>
        <v/>
      </c>
      <c r="P64" s="39" t="str">
        <f t="shared" si="6"/>
        <v/>
      </c>
      <c r="Q64" s="39" t="str">
        <f t="shared" si="7"/>
        <v/>
      </c>
      <c r="R64" s="39" t="str">
        <f t="shared" si="8"/>
        <v/>
      </c>
      <c r="S64" s="39" t="str">
        <f t="shared" si="9"/>
        <v/>
      </c>
      <c r="T64" s="39" t="str">
        <f t="shared" si="10"/>
        <v/>
      </c>
      <c r="U64" s="39" t="str">
        <f t="shared" si="11"/>
        <v/>
      </c>
      <c r="V64" s="39" t="str">
        <f t="shared" si="12"/>
        <v/>
      </c>
      <c r="W64" s="39" t="str">
        <f t="shared" si="13"/>
        <v/>
      </c>
      <c r="X64" s="39" t="str">
        <f t="shared" si="14"/>
        <v/>
      </c>
      <c r="Y64" s="39" t="str">
        <f t="shared" si="15"/>
        <v/>
      </c>
      <c r="Z64" s="39" t="str">
        <f t="shared" si="16"/>
        <v/>
      </c>
      <c r="AA64" s="39" t="str">
        <f t="shared" si="17"/>
        <v/>
      </c>
      <c r="AB64" s="39" t="str">
        <f t="shared" si="18"/>
        <v/>
      </c>
      <c r="AC64" s="39" t="str">
        <f t="shared" si="19"/>
        <v/>
      </c>
      <c r="AD64" s="39" t="str">
        <f t="shared" si="20"/>
        <v/>
      </c>
      <c r="AE64" s="39" t="str">
        <f t="shared" si="21"/>
        <v/>
      </c>
      <c r="AF64" s="39" t="str">
        <f t="shared" si="22"/>
        <v/>
      </c>
      <c r="AG64" s="39" t="str">
        <f t="shared" si="23"/>
        <v/>
      </c>
      <c r="AH64" s="39" t="str">
        <f t="shared" si="24"/>
        <v/>
      </c>
      <c r="AI64" s="39" t="str">
        <f t="shared" si="25"/>
        <v/>
      </c>
      <c r="AJ64" s="39" t="str">
        <f t="shared" si="26"/>
        <v/>
      </c>
      <c r="AK64" s="39" t="str">
        <f t="shared" si="27"/>
        <v/>
      </c>
      <c r="AL64" s="39" t="str">
        <f t="shared" si="28"/>
        <v/>
      </c>
      <c r="AM64" s="39" t="str">
        <f t="shared" si="29"/>
        <v/>
      </c>
      <c r="AN64" s="39" t="str">
        <f t="shared" si="30"/>
        <v/>
      </c>
      <c r="AO64" s="39" t="str">
        <f t="shared" si="31"/>
        <v/>
      </c>
      <c r="AP64" s="39" t="str">
        <f t="shared" si="32"/>
        <v/>
      </c>
      <c r="AQ64" s="39" t="str">
        <f t="shared" si="33"/>
        <v/>
      </c>
      <c r="AR64" s="39" t="str">
        <f t="shared" si="34"/>
        <v/>
      </c>
      <c r="AS64" s="39" t="str">
        <f t="shared" si="35"/>
        <v/>
      </c>
      <c r="AT64" s="39" t="str">
        <f t="shared" si="36"/>
        <v/>
      </c>
      <c r="AU64" s="39" t="str">
        <f t="shared" si="37"/>
        <v/>
      </c>
    </row>
    <row r="65" spans="1:47" x14ac:dyDescent="0.25">
      <c r="A65" s="93"/>
      <c r="B65" s="69"/>
      <c r="C65" s="69"/>
      <c r="H65" s="39">
        <f t="shared" si="40"/>
        <v>0</v>
      </c>
      <c r="I65" s="39">
        <f t="shared" si="41"/>
        <v>0</v>
      </c>
      <c r="J65" s="39">
        <f t="shared" si="42"/>
        <v>0</v>
      </c>
      <c r="M65" s="53"/>
      <c r="N65" s="39" t="str">
        <f t="shared" si="4"/>
        <v/>
      </c>
      <c r="O65" s="39" t="str">
        <f t="shared" si="5"/>
        <v/>
      </c>
      <c r="P65" s="39" t="str">
        <f t="shared" si="6"/>
        <v/>
      </c>
      <c r="Q65" s="39" t="str">
        <f t="shared" si="7"/>
        <v/>
      </c>
      <c r="R65" s="39" t="str">
        <f t="shared" si="8"/>
        <v/>
      </c>
      <c r="S65" s="39" t="str">
        <f t="shared" si="9"/>
        <v/>
      </c>
      <c r="T65" s="39" t="str">
        <f t="shared" si="10"/>
        <v/>
      </c>
      <c r="U65" s="39" t="str">
        <f t="shared" si="11"/>
        <v/>
      </c>
      <c r="V65" s="39" t="str">
        <f t="shared" si="12"/>
        <v/>
      </c>
      <c r="W65" s="39" t="str">
        <f t="shared" si="13"/>
        <v/>
      </c>
      <c r="X65" s="39" t="str">
        <f t="shared" si="14"/>
        <v/>
      </c>
      <c r="Y65" s="39" t="str">
        <f t="shared" si="15"/>
        <v/>
      </c>
      <c r="Z65" s="39" t="str">
        <f t="shared" si="16"/>
        <v/>
      </c>
      <c r="AA65" s="39" t="str">
        <f t="shared" si="17"/>
        <v/>
      </c>
      <c r="AB65" s="39" t="str">
        <f t="shared" si="18"/>
        <v/>
      </c>
      <c r="AC65" s="39" t="str">
        <f t="shared" si="19"/>
        <v/>
      </c>
      <c r="AD65" s="39" t="str">
        <f t="shared" si="20"/>
        <v/>
      </c>
      <c r="AE65" s="39" t="str">
        <f t="shared" si="21"/>
        <v/>
      </c>
      <c r="AF65" s="39" t="str">
        <f t="shared" si="22"/>
        <v/>
      </c>
      <c r="AG65" s="39" t="str">
        <f t="shared" si="23"/>
        <v/>
      </c>
      <c r="AH65" s="39" t="str">
        <f t="shared" si="24"/>
        <v/>
      </c>
      <c r="AI65" s="39" t="str">
        <f t="shared" si="25"/>
        <v/>
      </c>
      <c r="AJ65" s="39" t="str">
        <f t="shared" si="26"/>
        <v/>
      </c>
      <c r="AK65" s="39" t="str">
        <f t="shared" si="27"/>
        <v/>
      </c>
      <c r="AL65" s="39" t="str">
        <f t="shared" si="28"/>
        <v/>
      </c>
      <c r="AM65" s="39" t="str">
        <f t="shared" si="29"/>
        <v/>
      </c>
      <c r="AN65" s="39" t="str">
        <f t="shared" si="30"/>
        <v/>
      </c>
      <c r="AO65" s="39" t="str">
        <f t="shared" si="31"/>
        <v/>
      </c>
      <c r="AP65" s="39" t="str">
        <f t="shared" si="32"/>
        <v/>
      </c>
      <c r="AQ65" s="39" t="str">
        <f t="shared" si="33"/>
        <v/>
      </c>
      <c r="AR65" s="39" t="str">
        <f t="shared" si="34"/>
        <v/>
      </c>
      <c r="AS65" s="39" t="str">
        <f t="shared" si="35"/>
        <v/>
      </c>
      <c r="AT65" s="39" t="str">
        <f t="shared" si="36"/>
        <v/>
      </c>
      <c r="AU65" s="39" t="str">
        <f t="shared" si="37"/>
        <v/>
      </c>
    </row>
    <row r="66" spans="1:47" x14ac:dyDescent="0.25">
      <c r="A66" s="93"/>
      <c r="B66" s="69"/>
      <c r="C66" s="69"/>
      <c r="H66" s="39">
        <f t="shared" si="40"/>
        <v>0</v>
      </c>
      <c r="I66" s="39">
        <f t="shared" si="41"/>
        <v>0</v>
      </c>
      <c r="J66" s="39">
        <f t="shared" si="42"/>
        <v>0</v>
      </c>
      <c r="M66" s="53"/>
      <c r="N66" s="39" t="str">
        <f t="shared" si="4"/>
        <v/>
      </c>
      <c r="O66" s="39" t="str">
        <f t="shared" si="5"/>
        <v/>
      </c>
      <c r="P66" s="39" t="str">
        <f t="shared" si="6"/>
        <v/>
      </c>
      <c r="Q66" s="39" t="str">
        <f t="shared" si="7"/>
        <v/>
      </c>
      <c r="R66" s="39" t="str">
        <f t="shared" si="8"/>
        <v/>
      </c>
      <c r="S66" s="39" t="str">
        <f t="shared" si="9"/>
        <v/>
      </c>
      <c r="T66" s="39" t="str">
        <f t="shared" si="10"/>
        <v/>
      </c>
      <c r="U66" s="39" t="str">
        <f t="shared" si="11"/>
        <v/>
      </c>
      <c r="V66" s="39" t="str">
        <f t="shared" si="12"/>
        <v/>
      </c>
      <c r="W66" s="39" t="str">
        <f t="shared" si="13"/>
        <v/>
      </c>
      <c r="X66" s="39" t="str">
        <f t="shared" si="14"/>
        <v/>
      </c>
      <c r="Y66" s="39" t="str">
        <f t="shared" si="15"/>
        <v/>
      </c>
      <c r="Z66" s="39" t="str">
        <f t="shared" si="16"/>
        <v/>
      </c>
      <c r="AA66" s="39" t="str">
        <f t="shared" si="17"/>
        <v/>
      </c>
      <c r="AB66" s="39" t="str">
        <f t="shared" si="18"/>
        <v/>
      </c>
      <c r="AC66" s="39" t="str">
        <f t="shared" si="19"/>
        <v/>
      </c>
      <c r="AD66" s="39" t="str">
        <f t="shared" si="20"/>
        <v/>
      </c>
      <c r="AE66" s="39" t="str">
        <f t="shared" si="21"/>
        <v/>
      </c>
      <c r="AF66" s="39" t="str">
        <f t="shared" si="22"/>
        <v/>
      </c>
      <c r="AG66" s="39" t="str">
        <f t="shared" si="23"/>
        <v/>
      </c>
      <c r="AH66" s="39" t="str">
        <f t="shared" si="24"/>
        <v/>
      </c>
      <c r="AI66" s="39" t="str">
        <f t="shared" si="25"/>
        <v/>
      </c>
      <c r="AJ66" s="39" t="str">
        <f t="shared" si="26"/>
        <v/>
      </c>
      <c r="AK66" s="39" t="str">
        <f t="shared" si="27"/>
        <v/>
      </c>
      <c r="AL66" s="39" t="str">
        <f t="shared" si="28"/>
        <v/>
      </c>
      <c r="AM66" s="39" t="str">
        <f t="shared" si="29"/>
        <v/>
      </c>
      <c r="AN66" s="39" t="str">
        <f t="shared" si="30"/>
        <v/>
      </c>
      <c r="AO66" s="39" t="str">
        <f t="shared" si="31"/>
        <v/>
      </c>
      <c r="AP66" s="39" t="str">
        <f t="shared" si="32"/>
        <v/>
      </c>
      <c r="AQ66" s="39" t="str">
        <f t="shared" si="33"/>
        <v/>
      </c>
      <c r="AR66" s="39" t="str">
        <f t="shared" si="34"/>
        <v/>
      </c>
      <c r="AS66" s="39" t="str">
        <f t="shared" si="35"/>
        <v/>
      </c>
      <c r="AT66" s="39" t="str">
        <f t="shared" si="36"/>
        <v/>
      </c>
      <c r="AU66" s="39" t="str">
        <f t="shared" si="37"/>
        <v/>
      </c>
    </row>
    <row r="67" spans="1:47" x14ac:dyDescent="0.25">
      <c r="A67" s="93"/>
      <c r="B67" s="69"/>
      <c r="C67" s="69"/>
      <c r="H67" s="39">
        <f t="shared" si="40"/>
        <v>0</v>
      </c>
      <c r="I67" s="39">
        <f t="shared" si="41"/>
        <v>0</v>
      </c>
      <c r="J67" s="39">
        <f t="shared" si="42"/>
        <v>0</v>
      </c>
      <c r="M67" s="53"/>
      <c r="N67" s="39" t="str">
        <f t="shared" si="4"/>
        <v/>
      </c>
      <c r="O67" s="39" t="str">
        <f t="shared" si="5"/>
        <v/>
      </c>
      <c r="P67" s="39" t="str">
        <f t="shared" si="6"/>
        <v/>
      </c>
      <c r="Q67" s="39" t="str">
        <f t="shared" si="7"/>
        <v/>
      </c>
      <c r="R67" s="39" t="str">
        <f t="shared" si="8"/>
        <v/>
      </c>
      <c r="S67" s="39" t="str">
        <f t="shared" si="9"/>
        <v/>
      </c>
      <c r="T67" s="39" t="str">
        <f t="shared" si="10"/>
        <v/>
      </c>
      <c r="U67" s="39" t="str">
        <f t="shared" si="11"/>
        <v/>
      </c>
      <c r="V67" s="39" t="str">
        <f t="shared" si="12"/>
        <v/>
      </c>
      <c r="W67" s="39" t="str">
        <f t="shared" si="13"/>
        <v/>
      </c>
      <c r="X67" s="39" t="str">
        <f t="shared" si="14"/>
        <v/>
      </c>
      <c r="Y67" s="39" t="str">
        <f t="shared" si="15"/>
        <v/>
      </c>
      <c r="Z67" s="39" t="str">
        <f t="shared" si="16"/>
        <v/>
      </c>
      <c r="AA67" s="39" t="str">
        <f t="shared" si="17"/>
        <v/>
      </c>
      <c r="AB67" s="39" t="str">
        <f t="shared" si="18"/>
        <v/>
      </c>
      <c r="AC67" s="39" t="str">
        <f t="shared" si="19"/>
        <v/>
      </c>
      <c r="AD67" s="39" t="str">
        <f t="shared" si="20"/>
        <v/>
      </c>
      <c r="AE67" s="39" t="str">
        <f t="shared" si="21"/>
        <v/>
      </c>
      <c r="AF67" s="39" t="str">
        <f t="shared" si="22"/>
        <v/>
      </c>
      <c r="AG67" s="39" t="str">
        <f t="shared" si="23"/>
        <v/>
      </c>
      <c r="AH67" s="39" t="str">
        <f t="shared" si="24"/>
        <v/>
      </c>
      <c r="AI67" s="39" t="str">
        <f t="shared" si="25"/>
        <v/>
      </c>
      <c r="AJ67" s="39" t="str">
        <f t="shared" si="26"/>
        <v/>
      </c>
      <c r="AK67" s="39" t="str">
        <f t="shared" si="27"/>
        <v/>
      </c>
      <c r="AL67" s="39" t="str">
        <f t="shared" si="28"/>
        <v/>
      </c>
      <c r="AM67" s="39" t="str">
        <f t="shared" si="29"/>
        <v/>
      </c>
      <c r="AN67" s="39" t="str">
        <f t="shared" si="30"/>
        <v/>
      </c>
      <c r="AO67" s="39" t="str">
        <f t="shared" si="31"/>
        <v/>
      </c>
      <c r="AP67" s="39" t="str">
        <f t="shared" si="32"/>
        <v/>
      </c>
      <c r="AQ67" s="39" t="str">
        <f t="shared" si="33"/>
        <v/>
      </c>
      <c r="AR67" s="39" t="str">
        <f t="shared" si="34"/>
        <v/>
      </c>
      <c r="AS67" s="39" t="str">
        <f t="shared" si="35"/>
        <v/>
      </c>
      <c r="AT67" s="39" t="str">
        <f t="shared" si="36"/>
        <v/>
      </c>
      <c r="AU67" s="39" t="str">
        <f t="shared" si="37"/>
        <v/>
      </c>
    </row>
    <row r="68" spans="1:47" x14ac:dyDescent="0.25">
      <c r="A68" s="93"/>
      <c r="B68" s="69"/>
      <c r="C68" s="69"/>
      <c r="H68" s="39">
        <f t="shared" si="40"/>
        <v>0</v>
      </c>
      <c r="I68" s="39">
        <f t="shared" si="41"/>
        <v>0</v>
      </c>
      <c r="J68" s="39">
        <f t="shared" si="42"/>
        <v>0</v>
      </c>
      <c r="M68" s="53"/>
      <c r="N68" s="39" t="str">
        <f t="shared" si="4"/>
        <v/>
      </c>
      <c r="O68" s="39" t="str">
        <f t="shared" si="5"/>
        <v/>
      </c>
      <c r="P68" s="39" t="str">
        <f t="shared" si="6"/>
        <v/>
      </c>
      <c r="Q68" s="39" t="str">
        <f t="shared" si="7"/>
        <v/>
      </c>
      <c r="R68" s="39" t="str">
        <f t="shared" si="8"/>
        <v/>
      </c>
      <c r="S68" s="39" t="str">
        <f t="shared" si="9"/>
        <v/>
      </c>
      <c r="T68" s="39" t="str">
        <f t="shared" si="10"/>
        <v/>
      </c>
      <c r="U68" s="39" t="str">
        <f t="shared" si="11"/>
        <v/>
      </c>
      <c r="V68" s="39" t="str">
        <f t="shared" si="12"/>
        <v/>
      </c>
      <c r="W68" s="39" t="str">
        <f t="shared" si="13"/>
        <v/>
      </c>
      <c r="X68" s="39" t="str">
        <f t="shared" si="14"/>
        <v/>
      </c>
      <c r="Y68" s="39" t="str">
        <f t="shared" si="15"/>
        <v/>
      </c>
      <c r="Z68" s="39" t="str">
        <f t="shared" si="16"/>
        <v/>
      </c>
      <c r="AA68" s="39" t="str">
        <f t="shared" si="17"/>
        <v/>
      </c>
      <c r="AB68" s="39" t="str">
        <f t="shared" si="18"/>
        <v/>
      </c>
      <c r="AC68" s="39" t="str">
        <f t="shared" si="19"/>
        <v/>
      </c>
      <c r="AD68" s="39" t="str">
        <f t="shared" si="20"/>
        <v/>
      </c>
      <c r="AE68" s="39" t="str">
        <f t="shared" si="21"/>
        <v/>
      </c>
      <c r="AF68" s="39" t="str">
        <f t="shared" si="22"/>
        <v/>
      </c>
      <c r="AG68" s="39" t="str">
        <f t="shared" si="23"/>
        <v/>
      </c>
      <c r="AH68" s="39" t="str">
        <f t="shared" si="24"/>
        <v/>
      </c>
      <c r="AI68" s="39" t="str">
        <f t="shared" si="25"/>
        <v/>
      </c>
      <c r="AJ68" s="39" t="str">
        <f t="shared" si="26"/>
        <v/>
      </c>
      <c r="AK68" s="39" t="str">
        <f t="shared" si="27"/>
        <v/>
      </c>
      <c r="AL68" s="39" t="str">
        <f t="shared" si="28"/>
        <v/>
      </c>
      <c r="AM68" s="39" t="str">
        <f t="shared" si="29"/>
        <v/>
      </c>
      <c r="AN68" s="39" t="str">
        <f t="shared" si="30"/>
        <v/>
      </c>
      <c r="AO68" s="39" t="str">
        <f t="shared" si="31"/>
        <v/>
      </c>
      <c r="AP68" s="39" t="str">
        <f t="shared" si="32"/>
        <v/>
      </c>
      <c r="AQ68" s="39" t="str">
        <f t="shared" si="33"/>
        <v/>
      </c>
      <c r="AR68" s="39" t="str">
        <f t="shared" si="34"/>
        <v/>
      </c>
      <c r="AS68" s="39" t="str">
        <f t="shared" si="35"/>
        <v/>
      </c>
      <c r="AT68" s="39" t="str">
        <f t="shared" si="36"/>
        <v/>
      </c>
      <c r="AU68" s="39" t="str">
        <f t="shared" si="37"/>
        <v/>
      </c>
    </row>
    <row r="69" spans="1:47" x14ac:dyDescent="0.25">
      <c r="A69" s="93"/>
      <c r="B69" s="69"/>
      <c r="C69" s="69"/>
      <c r="H69" s="39">
        <f t="shared" si="40"/>
        <v>0</v>
      </c>
      <c r="I69" s="39">
        <f t="shared" si="41"/>
        <v>0</v>
      </c>
      <c r="J69" s="39">
        <f t="shared" si="42"/>
        <v>0</v>
      </c>
      <c r="M69" s="53"/>
      <c r="N69" s="39" t="str">
        <f t="shared" si="4"/>
        <v/>
      </c>
      <c r="O69" s="39" t="str">
        <f t="shared" si="5"/>
        <v/>
      </c>
      <c r="P69" s="39" t="str">
        <f t="shared" si="6"/>
        <v/>
      </c>
      <c r="Q69" s="39" t="str">
        <f t="shared" si="7"/>
        <v/>
      </c>
      <c r="R69" s="39" t="str">
        <f t="shared" si="8"/>
        <v/>
      </c>
      <c r="S69" s="39" t="str">
        <f t="shared" si="9"/>
        <v/>
      </c>
      <c r="T69" s="39" t="str">
        <f t="shared" si="10"/>
        <v/>
      </c>
      <c r="U69" s="39" t="str">
        <f t="shared" si="11"/>
        <v/>
      </c>
      <c r="V69" s="39" t="str">
        <f t="shared" si="12"/>
        <v/>
      </c>
      <c r="W69" s="39" t="str">
        <f t="shared" si="13"/>
        <v/>
      </c>
      <c r="X69" s="39" t="str">
        <f t="shared" si="14"/>
        <v/>
      </c>
      <c r="Y69" s="39" t="str">
        <f t="shared" si="15"/>
        <v/>
      </c>
      <c r="Z69" s="39" t="str">
        <f t="shared" si="16"/>
        <v/>
      </c>
      <c r="AA69" s="39" t="str">
        <f t="shared" si="17"/>
        <v/>
      </c>
      <c r="AB69" s="39" t="str">
        <f t="shared" si="18"/>
        <v/>
      </c>
      <c r="AC69" s="39" t="str">
        <f t="shared" si="19"/>
        <v/>
      </c>
      <c r="AD69" s="39" t="str">
        <f t="shared" si="20"/>
        <v/>
      </c>
      <c r="AE69" s="39" t="str">
        <f t="shared" si="21"/>
        <v/>
      </c>
      <c r="AF69" s="39" t="str">
        <f t="shared" si="22"/>
        <v/>
      </c>
      <c r="AG69" s="39" t="str">
        <f t="shared" si="23"/>
        <v/>
      </c>
      <c r="AH69" s="39" t="str">
        <f t="shared" si="24"/>
        <v/>
      </c>
      <c r="AI69" s="39" t="str">
        <f t="shared" si="25"/>
        <v/>
      </c>
      <c r="AJ69" s="39" t="str">
        <f t="shared" si="26"/>
        <v/>
      </c>
      <c r="AK69" s="39" t="str">
        <f t="shared" si="27"/>
        <v/>
      </c>
      <c r="AL69" s="39" t="str">
        <f t="shared" si="28"/>
        <v/>
      </c>
      <c r="AM69" s="39" t="str">
        <f t="shared" si="29"/>
        <v/>
      </c>
      <c r="AN69" s="39" t="str">
        <f t="shared" si="30"/>
        <v/>
      </c>
      <c r="AO69" s="39" t="str">
        <f t="shared" si="31"/>
        <v/>
      </c>
      <c r="AP69" s="39" t="str">
        <f t="shared" si="32"/>
        <v/>
      </c>
      <c r="AQ69" s="39" t="str">
        <f t="shared" si="33"/>
        <v/>
      </c>
      <c r="AR69" s="39" t="str">
        <f t="shared" si="34"/>
        <v/>
      </c>
      <c r="AS69" s="39" t="str">
        <f t="shared" si="35"/>
        <v/>
      </c>
      <c r="AT69" s="39" t="str">
        <f t="shared" si="36"/>
        <v/>
      </c>
      <c r="AU69" s="39" t="str">
        <f t="shared" si="37"/>
        <v/>
      </c>
    </row>
    <row r="70" spans="1:47" x14ac:dyDescent="0.25">
      <c r="A70" s="93"/>
      <c r="B70" s="69"/>
      <c r="C70" s="69"/>
      <c r="H70" s="39">
        <f t="shared" si="40"/>
        <v>0</v>
      </c>
      <c r="I70" s="39">
        <f t="shared" si="41"/>
        <v>0</v>
      </c>
      <c r="J70" s="39">
        <f t="shared" si="42"/>
        <v>0</v>
      </c>
      <c r="M70" s="53"/>
      <c r="N70" s="39" t="str">
        <f t="shared" si="4"/>
        <v/>
      </c>
      <c r="O70" s="39" t="str">
        <f t="shared" si="5"/>
        <v/>
      </c>
      <c r="P70" s="39" t="str">
        <f t="shared" si="6"/>
        <v/>
      </c>
      <c r="Q70" s="39" t="str">
        <f t="shared" si="7"/>
        <v/>
      </c>
      <c r="R70" s="39" t="str">
        <f t="shared" si="8"/>
        <v/>
      </c>
      <c r="S70" s="39" t="str">
        <f t="shared" si="9"/>
        <v/>
      </c>
      <c r="T70" s="39" t="str">
        <f t="shared" si="10"/>
        <v/>
      </c>
      <c r="U70" s="39" t="str">
        <f t="shared" si="11"/>
        <v/>
      </c>
      <c r="V70" s="39" t="str">
        <f t="shared" si="12"/>
        <v/>
      </c>
      <c r="W70" s="39" t="str">
        <f t="shared" si="13"/>
        <v/>
      </c>
      <c r="X70" s="39" t="str">
        <f t="shared" si="14"/>
        <v/>
      </c>
      <c r="Y70" s="39" t="str">
        <f t="shared" si="15"/>
        <v/>
      </c>
      <c r="Z70" s="39" t="str">
        <f t="shared" si="16"/>
        <v/>
      </c>
      <c r="AA70" s="39" t="str">
        <f t="shared" si="17"/>
        <v/>
      </c>
      <c r="AB70" s="39" t="str">
        <f t="shared" si="18"/>
        <v/>
      </c>
      <c r="AC70" s="39" t="str">
        <f t="shared" si="19"/>
        <v/>
      </c>
      <c r="AD70" s="39" t="str">
        <f t="shared" si="20"/>
        <v/>
      </c>
      <c r="AE70" s="39" t="str">
        <f t="shared" si="21"/>
        <v/>
      </c>
      <c r="AF70" s="39" t="str">
        <f t="shared" si="22"/>
        <v/>
      </c>
      <c r="AG70" s="39" t="str">
        <f t="shared" si="23"/>
        <v/>
      </c>
      <c r="AH70" s="39" t="str">
        <f t="shared" si="24"/>
        <v/>
      </c>
      <c r="AI70" s="39" t="str">
        <f t="shared" si="25"/>
        <v/>
      </c>
      <c r="AJ70" s="39" t="str">
        <f t="shared" si="26"/>
        <v/>
      </c>
      <c r="AK70" s="39" t="str">
        <f t="shared" si="27"/>
        <v/>
      </c>
      <c r="AL70" s="39" t="str">
        <f t="shared" si="28"/>
        <v/>
      </c>
      <c r="AM70" s="39" t="str">
        <f t="shared" si="29"/>
        <v/>
      </c>
      <c r="AN70" s="39" t="str">
        <f t="shared" si="30"/>
        <v/>
      </c>
      <c r="AO70" s="39" t="str">
        <f t="shared" si="31"/>
        <v/>
      </c>
      <c r="AP70" s="39" t="str">
        <f t="shared" si="32"/>
        <v/>
      </c>
      <c r="AQ70" s="39" t="str">
        <f t="shared" si="33"/>
        <v/>
      </c>
      <c r="AR70" s="39" t="str">
        <f t="shared" si="34"/>
        <v/>
      </c>
      <c r="AS70" s="39" t="str">
        <f t="shared" si="35"/>
        <v/>
      </c>
      <c r="AT70" s="39" t="str">
        <f t="shared" si="36"/>
        <v/>
      </c>
      <c r="AU70" s="39" t="str">
        <f t="shared" si="37"/>
        <v/>
      </c>
    </row>
    <row r="71" spans="1:47" x14ac:dyDescent="0.25">
      <c r="A71" s="93"/>
      <c r="B71" s="69"/>
      <c r="C71" s="69"/>
      <c r="H71" s="39">
        <f t="shared" si="40"/>
        <v>0</v>
      </c>
      <c r="I71" s="39">
        <f t="shared" si="41"/>
        <v>0</v>
      </c>
      <c r="J71" s="39">
        <f t="shared" si="42"/>
        <v>0</v>
      </c>
      <c r="M71" s="53"/>
      <c r="N71" s="39" t="str">
        <f t="shared" si="4"/>
        <v/>
      </c>
      <c r="O71" s="39" t="str">
        <f t="shared" si="5"/>
        <v/>
      </c>
      <c r="P71" s="39" t="str">
        <f t="shared" si="6"/>
        <v/>
      </c>
      <c r="Q71" s="39" t="str">
        <f t="shared" si="7"/>
        <v/>
      </c>
      <c r="R71" s="39" t="str">
        <f t="shared" si="8"/>
        <v/>
      </c>
      <c r="S71" s="39" t="str">
        <f t="shared" si="9"/>
        <v/>
      </c>
      <c r="T71" s="39" t="str">
        <f t="shared" si="10"/>
        <v/>
      </c>
      <c r="U71" s="39" t="str">
        <f t="shared" si="11"/>
        <v/>
      </c>
      <c r="V71" s="39" t="str">
        <f t="shared" si="12"/>
        <v/>
      </c>
      <c r="W71" s="39" t="str">
        <f t="shared" si="13"/>
        <v/>
      </c>
      <c r="X71" s="39" t="str">
        <f t="shared" si="14"/>
        <v/>
      </c>
      <c r="Y71" s="39" t="str">
        <f t="shared" si="15"/>
        <v/>
      </c>
      <c r="Z71" s="39" t="str">
        <f t="shared" si="16"/>
        <v/>
      </c>
      <c r="AA71" s="39" t="str">
        <f t="shared" si="17"/>
        <v/>
      </c>
      <c r="AB71" s="39" t="str">
        <f t="shared" si="18"/>
        <v/>
      </c>
      <c r="AC71" s="39" t="str">
        <f t="shared" si="19"/>
        <v/>
      </c>
      <c r="AD71" s="39" t="str">
        <f t="shared" si="20"/>
        <v/>
      </c>
      <c r="AE71" s="39" t="str">
        <f t="shared" si="21"/>
        <v/>
      </c>
      <c r="AF71" s="39" t="str">
        <f t="shared" si="22"/>
        <v/>
      </c>
      <c r="AG71" s="39" t="str">
        <f t="shared" si="23"/>
        <v/>
      </c>
      <c r="AH71" s="39" t="str">
        <f t="shared" si="24"/>
        <v/>
      </c>
      <c r="AI71" s="39" t="str">
        <f t="shared" si="25"/>
        <v/>
      </c>
      <c r="AJ71" s="39" t="str">
        <f t="shared" si="26"/>
        <v/>
      </c>
      <c r="AK71" s="39" t="str">
        <f t="shared" si="27"/>
        <v/>
      </c>
      <c r="AL71" s="39" t="str">
        <f t="shared" si="28"/>
        <v/>
      </c>
      <c r="AM71" s="39" t="str">
        <f t="shared" si="29"/>
        <v/>
      </c>
      <c r="AN71" s="39" t="str">
        <f t="shared" si="30"/>
        <v/>
      </c>
      <c r="AO71" s="39" t="str">
        <f t="shared" si="31"/>
        <v/>
      </c>
      <c r="AP71" s="39" t="str">
        <f t="shared" si="32"/>
        <v/>
      </c>
      <c r="AQ71" s="39" t="str">
        <f t="shared" si="33"/>
        <v/>
      </c>
      <c r="AR71" s="39" t="str">
        <f t="shared" si="34"/>
        <v/>
      </c>
      <c r="AS71" s="39" t="str">
        <f t="shared" si="35"/>
        <v/>
      </c>
      <c r="AT71" s="39" t="str">
        <f t="shared" si="36"/>
        <v/>
      </c>
      <c r="AU71" s="39" t="str">
        <f t="shared" si="37"/>
        <v/>
      </c>
    </row>
    <row r="72" spans="1:47" x14ac:dyDescent="0.25">
      <c r="A72" s="93"/>
      <c r="B72" s="69"/>
      <c r="C72" s="69"/>
      <c r="H72" s="39">
        <f t="shared" si="40"/>
        <v>0</v>
      </c>
      <c r="I72" s="39">
        <f t="shared" si="41"/>
        <v>0</v>
      </c>
      <c r="J72" s="39">
        <f t="shared" si="42"/>
        <v>0</v>
      </c>
      <c r="M72" s="53"/>
      <c r="N72" s="39" t="str">
        <f t="shared" si="4"/>
        <v/>
      </c>
      <c r="O72" s="39" t="str">
        <f t="shared" si="5"/>
        <v/>
      </c>
      <c r="P72" s="39" t="str">
        <f t="shared" si="6"/>
        <v/>
      </c>
      <c r="Q72" s="39" t="str">
        <f t="shared" si="7"/>
        <v/>
      </c>
      <c r="R72" s="39" t="str">
        <f t="shared" si="8"/>
        <v/>
      </c>
      <c r="S72" s="39" t="str">
        <f t="shared" si="9"/>
        <v/>
      </c>
      <c r="T72" s="39" t="str">
        <f t="shared" si="10"/>
        <v/>
      </c>
      <c r="U72" s="39" t="str">
        <f t="shared" si="11"/>
        <v/>
      </c>
      <c r="V72" s="39" t="str">
        <f t="shared" si="12"/>
        <v/>
      </c>
      <c r="W72" s="39" t="str">
        <f t="shared" si="13"/>
        <v/>
      </c>
      <c r="X72" s="39" t="str">
        <f t="shared" si="14"/>
        <v/>
      </c>
      <c r="Y72" s="39" t="str">
        <f t="shared" si="15"/>
        <v/>
      </c>
      <c r="Z72" s="39" t="str">
        <f t="shared" si="16"/>
        <v/>
      </c>
      <c r="AA72" s="39" t="str">
        <f t="shared" si="17"/>
        <v/>
      </c>
      <c r="AB72" s="39" t="str">
        <f t="shared" si="18"/>
        <v/>
      </c>
      <c r="AC72" s="39" t="str">
        <f t="shared" si="19"/>
        <v/>
      </c>
      <c r="AD72" s="39" t="str">
        <f t="shared" si="20"/>
        <v/>
      </c>
      <c r="AE72" s="39" t="str">
        <f t="shared" si="21"/>
        <v/>
      </c>
      <c r="AF72" s="39" t="str">
        <f t="shared" si="22"/>
        <v/>
      </c>
      <c r="AG72" s="39" t="str">
        <f t="shared" si="23"/>
        <v/>
      </c>
      <c r="AH72" s="39" t="str">
        <f t="shared" si="24"/>
        <v/>
      </c>
      <c r="AI72" s="39" t="str">
        <f t="shared" si="25"/>
        <v/>
      </c>
      <c r="AJ72" s="39" t="str">
        <f t="shared" si="26"/>
        <v/>
      </c>
      <c r="AK72" s="39" t="str">
        <f t="shared" si="27"/>
        <v/>
      </c>
      <c r="AL72" s="39" t="str">
        <f t="shared" si="28"/>
        <v/>
      </c>
      <c r="AM72" s="39" t="str">
        <f t="shared" si="29"/>
        <v/>
      </c>
      <c r="AN72" s="39" t="str">
        <f t="shared" si="30"/>
        <v/>
      </c>
      <c r="AO72" s="39" t="str">
        <f t="shared" si="31"/>
        <v/>
      </c>
      <c r="AP72" s="39" t="str">
        <f t="shared" si="32"/>
        <v/>
      </c>
      <c r="AQ72" s="39" t="str">
        <f t="shared" si="33"/>
        <v/>
      </c>
      <c r="AR72" s="39" t="str">
        <f t="shared" si="34"/>
        <v/>
      </c>
      <c r="AS72" s="39" t="str">
        <f t="shared" si="35"/>
        <v/>
      </c>
      <c r="AT72" s="39" t="str">
        <f t="shared" si="36"/>
        <v/>
      </c>
      <c r="AU72" s="39" t="str">
        <f t="shared" si="37"/>
        <v/>
      </c>
    </row>
    <row r="73" spans="1:47" x14ac:dyDescent="0.25">
      <c r="A73" s="93"/>
      <c r="B73" s="69"/>
      <c r="C73" s="69"/>
      <c r="H73" s="39">
        <f t="shared" si="40"/>
        <v>0</v>
      </c>
      <c r="I73" s="39">
        <f t="shared" si="41"/>
        <v>0</v>
      </c>
      <c r="J73" s="39">
        <f t="shared" si="42"/>
        <v>0</v>
      </c>
      <c r="M73" s="53"/>
      <c r="N73" s="39" t="str">
        <f t="shared" si="4"/>
        <v/>
      </c>
      <c r="O73" s="39" t="str">
        <f t="shared" si="5"/>
        <v/>
      </c>
      <c r="P73" s="39" t="str">
        <f t="shared" si="6"/>
        <v/>
      </c>
      <c r="Q73" s="39" t="str">
        <f t="shared" si="7"/>
        <v/>
      </c>
      <c r="R73" s="39" t="str">
        <f t="shared" si="8"/>
        <v/>
      </c>
      <c r="S73" s="39" t="str">
        <f t="shared" si="9"/>
        <v/>
      </c>
      <c r="T73" s="39" t="str">
        <f t="shared" si="10"/>
        <v/>
      </c>
      <c r="U73" s="39" t="str">
        <f t="shared" si="11"/>
        <v/>
      </c>
      <c r="V73" s="39" t="str">
        <f t="shared" si="12"/>
        <v/>
      </c>
      <c r="W73" s="39" t="str">
        <f t="shared" si="13"/>
        <v/>
      </c>
      <c r="X73" s="39" t="str">
        <f t="shared" si="14"/>
        <v/>
      </c>
      <c r="Y73" s="39" t="str">
        <f t="shared" si="15"/>
        <v/>
      </c>
      <c r="Z73" s="39" t="str">
        <f t="shared" si="16"/>
        <v/>
      </c>
      <c r="AA73" s="39" t="str">
        <f t="shared" si="17"/>
        <v/>
      </c>
      <c r="AB73" s="39" t="str">
        <f t="shared" si="18"/>
        <v/>
      </c>
      <c r="AC73" s="39" t="str">
        <f t="shared" si="19"/>
        <v/>
      </c>
      <c r="AD73" s="39" t="str">
        <f t="shared" si="20"/>
        <v/>
      </c>
      <c r="AE73" s="39" t="str">
        <f t="shared" si="21"/>
        <v/>
      </c>
      <c r="AF73" s="39" t="str">
        <f t="shared" si="22"/>
        <v/>
      </c>
      <c r="AG73" s="39" t="str">
        <f t="shared" si="23"/>
        <v/>
      </c>
      <c r="AH73" s="39" t="str">
        <f t="shared" si="24"/>
        <v/>
      </c>
      <c r="AI73" s="39" t="str">
        <f t="shared" si="25"/>
        <v/>
      </c>
      <c r="AJ73" s="39" t="str">
        <f t="shared" si="26"/>
        <v/>
      </c>
      <c r="AK73" s="39" t="str">
        <f t="shared" si="27"/>
        <v/>
      </c>
      <c r="AL73" s="39" t="str">
        <f t="shared" si="28"/>
        <v/>
      </c>
      <c r="AM73" s="39" t="str">
        <f t="shared" si="29"/>
        <v/>
      </c>
      <c r="AN73" s="39" t="str">
        <f t="shared" si="30"/>
        <v/>
      </c>
      <c r="AO73" s="39" t="str">
        <f t="shared" si="31"/>
        <v/>
      </c>
      <c r="AP73" s="39" t="str">
        <f t="shared" si="32"/>
        <v/>
      </c>
      <c r="AQ73" s="39" t="str">
        <f t="shared" si="33"/>
        <v/>
      </c>
      <c r="AR73" s="39" t="str">
        <f t="shared" si="34"/>
        <v/>
      </c>
      <c r="AS73" s="39" t="str">
        <f t="shared" si="35"/>
        <v/>
      </c>
      <c r="AT73" s="39" t="str">
        <f t="shared" si="36"/>
        <v/>
      </c>
      <c r="AU73" s="39" t="str">
        <f t="shared" si="37"/>
        <v/>
      </c>
    </row>
    <row r="74" spans="1:47" x14ac:dyDescent="0.25">
      <c r="A74" s="93"/>
      <c r="B74" s="69"/>
      <c r="C74" s="69"/>
      <c r="H74" s="39">
        <f t="shared" si="40"/>
        <v>0</v>
      </c>
      <c r="I74" s="39">
        <f t="shared" si="41"/>
        <v>0</v>
      </c>
      <c r="J74" s="39">
        <f t="shared" si="42"/>
        <v>0</v>
      </c>
      <c r="M74" s="53"/>
      <c r="N74" s="39" t="str">
        <f t="shared" si="4"/>
        <v/>
      </c>
      <c r="O74" s="39" t="str">
        <f t="shared" si="5"/>
        <v/>
      </c>
      <c r="P74" s="39" t="str">
        <f t="shared" si="6"/>
        <v/>
      </c>
      <c r="Q74" s="39" t="str">
        <f t="shared" si="7"/>
        <v/>
      </c>
      <c r="R74" s="39" t="str">
        <f t="shared" si="8"/>
        <v/>
      </c>
      <c r="S74" s="39" t="str">
        <f t="shared" si="9"/>
        <v/>
      </c>
      <c r="T74" s="39" t="str">
        <f t="shared" si="10"/>
        <v/>
      </c>
      <c r="U74" s="39" t="str">
        <f t="shared" si="11"/>
        <v/>
      </c>
      <c r="V74" s="39" t="str">
        <f t="shared" si="12"/>
        <v/>
      </c>
      <c r="W74" s="39" t="str">
        <f t="shared" si="13"/>
        <v/>
      </c>
      <c r="X74" s="39" t="str">
        <f t="shared" si="14"/>
        <v/>
      </c>
      <c r="Y74" s="39" t="str">
        <f t="shared" si="15"/>
        <v/>
      </c>
      <c r="Z74" s="39" t="str">
        <f t="shared" si="16"/>
        <v/>
      </c>
      <c r="AA74" s="39" t="str">
        <f t="shared" si="17"/>
        <v/>
      </c>
      <c r="AB74" s="39" t="str">
        <f t="shared" si="18"/>
        <v/>
      </c>
      <c r="AC74" s="39" t="str">
        <f t="shared" si="19"/>
        <v/>
      </c>
      <c r="AD74" s="39" t="str">
        <f t="shared" si="20"/>
        <v/>
      </c>
      <c r="AE74" s="39" t="str">
        <f t="shared" si="21"/>
        <v/>
      </c>
      <c r="AF74" s="39" t="str">
        <f t="shared" si="22"/>
        <v/>
      </c>
      <c r="AG74" s="39" t="str">
        <f t="shared" si="23"/>
        <v/>
      </c>
      <c r="AH74" s="39" t="str">
        <f t="shared" si="24"/>
        <v/>
      </c>
      <c r="AI74" s="39" t="str">
        <f t="shared" si="25"/>
        <v/>
      </c>
      <c r="AJ74" s="39" t="str">
        <f t="shared" si="26"/>
        <v/>
      </c>
      <c r="AK74" s="39" t="str">
        <f t="shared" si="27"/>
        <v/>
      </c>
      <c r="AL74" s="39" t="str">
        <f t="shared" si="28"/>
        <v/>
      </c>
      <c r="AM74" s="39" t="str">
        <f t="shared" si="29"/>
        <v/>
      </c>
      <c r="AN74" s="39" t="str">
        <f t="shared" si="30"/>
        <v/>
      </c>
      <c r="AO74" s="39" t="str">
        <f t="shared" si="31"/>
        <v/>
      </c>
      <c r="AP74" s="39" t="str">
        <f t="shared" si="32"/>
        <v/>
      </c>
      <c r="AQ74" s="39" t="str">
        <f t="shared" si="33"/>
        <v/>
      </c>
      <c r="AR74" s="39" t="str">
        <f t="shared" si="34"/>
        <v/>
      </c>
      <c r="AS74" s="39" t="str">
        <f t="shared" si="35"/>
        <v/>
      </c>
      <c r="AT74" s="39" t="str">
        <f t="shared" si="36"/>
        <v/>
      </c>
      <c r="AU74" s="39" t="str">
        <f t="shared" si="37"/>
        <v/>
      </c>
    </row>
    <row r="75" spans="1:47" x14ac:dyDescent="0.25">
      <c r="A75" s="93"/>
      <c r="B75" s="69"/>
      <c r="C75" s="69"/>
      <c r="H75" s="39">
        <f t="shared" si="40"/>
        <v>0</v>
      </c>
      <c r="I75" s="39">
        <f t="shared" si="41"/>
        <v>0</v>
      </c>
      <c r="J75" s="39">
        <f t="shared" si="42"/>
        <v>0</v>
      </c>
      <c r="M75" s="53"/>
      <c r="N75" s="39" t="str">
        <f t="shared" si="4"/>
        <v/>
      </c>
      <c r="O75" s="39" t="str">
        <f t="shared" si="5"/>
        <v/>
      </c>
      <c r="P75" s="39" t="str">
        <f t="shared" si="6"/>
        <v/>
      </c>
      <c r="Q75" s="39" t="str">
        <f t="shared" si="7"/>
        <v/>
      </c>
      <c r="R75" s="39" t="str">
        <f t="shared" si="8"/>
        <v/>
      </c>
      <c r="S75" s="39" t="str">
        <f t="shared" si="9"/>
        <v/>
      </c>
      <c r="T75" s="39" t="str">
        <f t="shared" si="10"/>
        <v/>
      </c>
      <c r="U75" s="39" t="str">
        <f t="shared" si="11"/>
        <v/>
      </c>
      <c r="V75" s="39" t="str">
        <f t="shared" si="12"/>
        <v/>
      </c>
      <c r="W75" s="39" t="str">
        <f t="shared" si="13"/>
        <v/>
      </c>
      <c r="X75" s="39" t="str">
        <f t="shared" si="14"/>
        <v/>
      </c>
      <c r="Y75" s="39" t="str">
        <f t="shared" si="15"/>
        <v/>
      </c>
      <c r="Z75" s="39" t="str">
        <f t="shared" si="16"/>
        <v/>
      </c>
      <c r="AA75" s="39" t="str">
        <f t="shared" si="17"/>
        <v/>
      </c>
      <c r="AB75" s="39" t="str">
        <f t="shared" si="18"/>
        <v/>
      </c>
      <c r="AC75" s="39" t="str">
        <f t="shared" si="19"/>
        <v/>
      </c>
      <c r="AD75" s="39" t="str">
        <f t="shared" si="20"/>
        <v/>
      </c>
      <c r="AE75" s="39" t="str">
        <f t="shared" si="21"/>
        <v/>
      </c>
      <c r="AF75" s="39" t="str">
        <f t="shared" si="22"/>
        <v/>
      </c>
      <c r="AG75" s="39" t="str">
        <f t="shared" si="23"/>
        <v/>
      </c>
      <c r="AH75" s="39" t="str">
        <f t="shared" si="24"/>
        <v/>
      </c>
      <c r="AI75" s="39" t="str">
        <f t="shared" si="25"/>
        <v/>
      </c>
      <c r="AJ75" s="39" t="str">
        <f t="shared" si="26"/>
        <v/>
      </c>
      <c r="AK75" s="39" t="str">
        <f t="shared" si="27"/>
        <v/>
      </c>
      <c r="AL75" s="39" t="str">
        <f t="shared" si="28"/>
        <v/>
      </c>
      <c r="AM75" s="39" t="str">
        <f t="shared" si="29"/>
        <v/>
      </c>
      <c r="AN75" s="39" t="str">
        <f t="shared" si="30"/>
        <v/>
      </c>
      <c r="AO75" s="39" t="str">
        <f t="shared" si="31"/>
        <v/>
      </c>
      <c r="AP75" s="39" t="str">
        <f t="shared" si="32"/>
        <v/>
      </c>
      <c r="AQ75" s="39" t="str">
        <f t="shared" si="33"/>
        <v/>
      </c>
      <c r="AR75" s="39" t="str">
        <f t="shared" si="34"/>
        <v/>
      </c>
      <c r="AS75" s="39" t="str">
        <f t="shared" si="35"/>
        <v/>
      </c>
      <c r="AT75" s="39" t="str">
        <f t="shared" si="36"/>
        <v/>
      </c>
      <c r="AU75" s="39" t="str">
        <f t="shared" si="37"/>
        <v/>
      </c>
    </row>
    <row r="76" spans="1:47" x14ac:dyDescent="0.25">
      <c r="A76" s="93"/>
      <c r="B76" s="69"/>
      <c r="C76" s="69"/>
      <c r="H76" s="39">
        <f t="shared" si="40"/>
        <v>0</v>
      </c>
      <c r="I76" s="39">
        <f t="shared" si="41"/>
        <v>0</v>
      </c>
      <c r="J76" s="39">
        <f t="shared" si="42"/>
        <v>0</v>
      </c>
      <c r="M76" s="53"/>
      <c r="N76" s="39" t="str">
        <f t="shared" si="4"/>
        <v/>
      </c>
      <c r="O76" s="39" t="str">
        <f t="shared" si="5"/>
        <v/>
      </c>
      <c r="P76" s="39" t="str">
        <f t="shared" si="6"/>
        <v/>
      </c>
      <c r="Q76" s="39" t="str">
        <f t="shared" si="7"/>
        <v/>
      </c>
      <c r="R76" s="39" t="str">
        <f t="shared" si="8"/>
        <v/>
      </c>
      <c r="S76" s="39" t="str">
        <f t="shared" si="9"/>
        <v/>
      </c>
      <c r="T76" s="39" t="str">
        <f t="shared" si="10"/>
        <v/>
      </c>
      <c r="U76" s="39" t="str">
        <f t="shared" si="11"/>
        <v/>
      </c>
      <c r="V76" s="39" t="str">
        <f t="shared" si="12"/>
        <v/>
      </c>
      <c r="W76" s="39" t="str">
        <f t="shared" si="13"/>
        <v/>
      </c>
      <c r="X76" s="39" t="str">
        <f t="shared" si="14"/>
        <v/>
      </c>
      <c r="Y76" s="39" t="str">
        <f t="shared" si="15"/>
        <v/>
      </c>
      <c r="Z76" s="39" t="str">
        <f t="shared" si="16"/>
        <v/>
      </c>
      <c r="AA76" s="39" t="str">
        <f t="shared" si="17"/>
        <v/>
      </c>
      <c r="AB76" s="39" t="str">
        <f t="shared" si="18"/>
        <v/>
      </c>
      <c r="AC76" s="39" t="str">
        <f t="shared" si="19"/>
        <v/>
      </c>
      <c r="AD76" s="39" t="str">
        <f t="shared" si="20"/>
        <v/>
      </c>
      <c r="AE76" s="39" t="str">
        <f t="shared" si="21"/>
        <v/>
      </c>
      <c r="AF76" s="39" t="str">
        <f t="shared" si="22"/>
        <v/>
      </c>
      <c r="AG76" s="39" t="str">
        <f t="shared" si="23"/>
        <v/>
      </c>
      <c r="AH76" s="39" t="str">
        <f t="shared" si="24"/>
        <v/>
      </c>
      <c r="AI76" s="39" t="str">
        <f t="shared" si="25"/>
        <v/>
      </c>
      <c r="AJ76" s="39" t="str">
        <f t="shared" si="26"/>
        <v/>
      </c>
      <c r="AK76" s="39" t="str">
        <f t="shared" si="27"/>
        <v/>
      </c>
      <c r="AL76" s="39" t="str">
        <f t="shared" si="28"/>
        <v/>
      </c>
      <c r="AM76" s="39" t="str">
        <f t="shared" si="29"/>
        <v/>
      </c>
      <c r="AN76" s="39" t="str">
        <f t="shared" si="30"/>
        <v/>
      </c>
      <c r="AO76" s="39" t="str">
        <f t="shared" si="31"/>
        <v/>
      </c>
      <c r="AP76" s="39" t="str">
        <f t="shared" si="32"/>
        <v/>
      </c>
      <c r="AQ76" s="39" t="str">
        <f t="shared" si="33"/>
        <v/>
      </c>
      <c r="AR76" s="39" t="str">
        <f t="shared" si="34"/>
        <v/>
      </c>
      <c r="AS76" s="39" t="str">
        <f t="shared" si="35"/>
        <v/>
      </c>
      <c r="AT76" s="39" t="str">
        <f t="shared" si="36"/>
        <v/>
      </c>
      <c r="AU76" s="39" t="str">
        <f t="shared" si="37"/>
        <v/>
      </c>
    </row>
    <row r="77" spans="1:47" x14ac:dyDescent="0.25">
      <c r="A77" s="93"/>
      <c r="B77" s="69"/>
      <c r="C77" s="69"/>
      <c r="H77" s="39">
        <f t="shared" si="40"/>
        <v>0</v>
      </c>
      <c r="I77" s="39">
        <f t="shared" si="41"/>
        <v>0</v>
      </c>
      <c r="J77" s="39">
        <f t="shared" si="42"/>
        <v>0</v>
      </c>
      <c r="M77" s="53"/>
      <c r="N77" s="39" t="str">
        <f t="shared" si="4"/>
        <v/>
      </c>
      <c r="O77" s="39" t="str">
        <f t="shared" si="5"/>
        <v/>
      </c>
      <c r="P77" s="39" t="str">
        <f t="shared" si="6"/>
        <v/>
      </c>
      <c r="Q77" s="39" t="str">
        <f t="shared" si="7"/>
        <v/>
      </c>
      <c r="R77" s="39" t="str">
        <f t="shared" si="8"/>
        <v/>
      </c>
      <c r="S77" s="39" t="str">
        <f t="shared" si="9"/>
        <v/>
      </c>
      <c r="T77" s="39" t="str">
        <f t="shared" si="10"/>
        <v/>
      </c>
      <c r="U77" s="39" t="str">
        <f t="shared" si="11"/>
        <v/>
      </c>
      <c r="V77" s="39" t="str">
        <f t="shared" si="12"/>
        <v/>
      </c>
      <c r="W77" s="39" t="str">
        <f t="shared" si="13"/>
        <v/>
      </c>
      <c r="X77" s="39" t="str">
        <f t="shared" si="14"/>
        <v/>
      </c>
      <c r="Y77" s="39" t="str">
        <f t="shared" si="15"/>
        <v/>
      </c>
      <c r="Z77" s="39" t="str">
        <f t="shared" si="16"/>
        <v/>
      </c>
      <c r="AA77" s="39" t="str">
        <f t="shared" si="17"/>
        <v/>
      </c>
      <c r="AB77" s="39" t="str">
        <f t="shared" si="18"/>
        <v/>
      </c>
      <c r="AC77" s="39" t="str">
        <f t="shared" si="19"/>
        <v/>
      </c>
      <c r="AD77" s="39" t="str">
        <f t="shared" si="20"/>
        <v/>
      </c>
      <c r="AE77" s="39" t="str">
        <f t="shared" si="21"/>
        <v/>
      </c>
      <c r="AF77" s="39" t="str">
        <f t="shared" si="22"/>
        <v/>
      </c>
      <c r="AG77" s="39" t="str">
        <f t="shared" si="23"/>
        <v/>
      </c>
      <c r="AH77" s="39" t="str">
        <f t="shared" si="24"/>
        <v/>
      </c>
      <c r="AI77" s="39" t="str">
        <f t="shared" si="25"/>
        <v/>
      </c>
      <c r="AJ77" s="39" t="str">
        <f t="shared" si="26"/>
        <v/>
      </c>
      <c r="AK77" s="39" t="str">
        <f t="shared" si="27"/>
        <v/>
      </c>
      <c r="AL77" s="39" t="str">
        <f t="shared" si="28"/>
        <v/>
      </c>
      <c r="AM77" s="39" t="str">
        <f t="shared" si="29"/>
        <v/>
      </c>
      <c r="AN77" s="39" t="str">
        <f t="shared" si="30"/>
        <v/>
      </c>
      <c r="AO77" s="39" t="str">
        <f t="shared" si="31"/>
        <v/>
      </c>
      <c r="AP77" s="39" t="str">
        <f t="shared" si="32"/>
        <v/>
      </c>
      <c r="AQ77" s="39" t="str">
        <f t="shared" si="33"/>
        <v/>
      </c>
      <c r="AR77" s="39" t="str">
        <f t="shared" si="34"/>
        <v/>
      </c>
      <c r="AS77" s="39" t="str">
        <f t="shared" si="35"/>
        <v/>
      </c>
      <c r="AT77" s="39" t="str">
        <f t="shared" si="36"/>
        <v/>
      </c>
      <c r="AU77" s="39" t="str">
        <f t="shared" si="37"/>
        <v/>
      </c>
    </row>
    <row r="78" spans="1:47" x14ac:dyDescent="0.25">
      <c r="A78" s="93"/>
      <c r="B78" s="69"/>
      <c r="C78" s="69"/>
      <c r="H78" s="39">
        <f t="shared" si="40"/>
        <v>0</v>
      </c>
      <c r="I78" s="39">
        <f t="shared" si="41"/>
        <v>0</v>
      </c>
      <c r="J78" s="39">
        <f t="shared" si="42"/>
        <v>0</v>
      </c>
      <c r="M78" s="53"/>
      <c r="N78" s="39" t="str">
        <f t="shared" si="4"/>
        <v/>
      </c>
      <c r="O78" s="39" t="str">
        <f t="shared" si="5"/>
        <v/>
      </c>
      <c r="P78" s="39" t="str">
        <f t="shared" si="6"/>
        <v/>
      </c>
      <c r="Q78" s="39" t="str">
        <f t="shared" si="7"/>
        <v/>
      </c>
      <c r="R78" s="39" t="str">
        <f t="shared" si="8"/>
        <v/>
      </c>
      <c r="S78" s="39" t="str">
        <f t="shared" si="9"/>
        <v/>
      </c>
      <c r="T78" s="39" t="str">
        <f t="shared" si="10"/>
        <v/>
      </c>
      <c r="U78" s="39" t="str">
        <f t="shared" si="11"/>
        <v/>
      </c>
      <c r="V78" s="39" t="str">
        <f t="shared" si="12"/>
        <v/>
      </c>
      <c r="W78" s="39" t="str">
        <f t="shared" si="13"/>
        <v/>
      </c>
      <c r="X78" s="39" t="str">
        <f t="shared" si="14"/>
        <v/>
      </c>
      <c r="Y78" s="39" t="str">
        <f t="shared" si="15"/>
        <v/>
      </c>
      <c r="Z78" s="39" t="str">
        <f t="shared" si="16"/>
        <v/>
      </c>
      <c r="AA78" s="39" t="str">
        <f t="shared" si="17"/>
        <v/>
      </c>
      <c r="AB78" s="39" t="str">
        <f t="shared" si="18"/>
        <v/>
      </c>
      <c r="AC78" s="39" t="str">
        <f t="shared" si="19"/>
        <v/>
      </c>
      <c r="AD78" s="39" t="str">
        <f t="shared" si="20"/>
        <v/>
      </c>
      <c r="AE78" s="39" t="str">
        <f t="shared" si="21"/>
        <v/>
      </c>
      <c r="AF78" s="39" t="str">
        <f t="shared" si="22"/>
        <v/>
      </c>
      <c r="AG78" s="39" t="str">
        <f t="shared" si="23"/>
        <v/>
      </c>
      <c r="AH78" s="39" t="str">
        <f t="shared" si="24"/>
        <v/>
      </c>
      <c r="AI78" s="39" t="str">
        <f t="shared" si="25"/>
        <v/>
      </c>
      <c r="AJ78" s="39" t="str">
        <f t="shared" si="26"/>
        <v/>
      </c>
      <c r="AK78" s="39" t="str">
        <f t="shared" si="27"/>
        <v/>
      </c>
      <c r="AL78" s="39" t="str">
        <f t="shared" si="28"/>
        <v/>
      </c>
      <c r="AM78" s="39" t="str">
        <f t="shared" si="29"/>
        <v/>
      </c>
      <c r="AN78" s="39" t="str">
        <f t="shared" si="30"/>
        <v/>
      </c>
      <c r="AO78" s="39" t="str">
        <f t="shared" si="31"/>
        <v/>
      </c>
      <c r="AP78" s="39" t="str">
        <f t="shared" si="32"/>
        <v/>
      </c>
      <c r="AQ78" s="39" t="str">
        <f t="shared" si="33"/>
        <v/>
      </c>
      <c r="AR78" s="39" t="str">
        <f t="shared" si="34"/>
        <v/>
      </c>
      <c r="AS78" s="39" t="str">
        <f t="shared" si="35"/>
        <v/>
      </c>
      <c r="AT78" s="39" t="str">
        <f t="shared" si="36"/>
        <v/>
      </c>
      <c r="AU78" s="39" t="str">
        <f t="shared" si="37"/>
        <v/>
      </c>
    </row>
    <row r="79" spans="1:47" x14ac:dyDescent="0.25">
      <c r="A79" s="93"/>
      <c r="B79" s="69"/>
      <c r="C79" s="69"/>
      <c r="H79" s="39">
        <f t="shared" si="40"/>
        <v>0</v>
      </c>
      <c r="I79" s="39">
        <f t="shared" si="41"/>
        <v>0</v>
      </c>
      <c r="J79" s="39">
        <f t="shared" si="42"/>
        <v>0</v>
      </c>
      <c r="M79" s="53"/>
      <c r="N79" s="39" t="str">
        <f t="shared" si="4"/>
        <v/>
      </c>
      <c r="O79" s="39" t="str">
        <f t="shared" si="5"/>
        <v/>
      </c>
      <c r="P79" s="39" t="str">
        <f t="shared" si="6"/>
        <v/>
      </c>
      <c r="Q79" s="39" t="str">
        <f t="shared" si="7"/>
        <v/>
      </c>
      <c r="R79" s="39" t="str">
        <f t="shared" si="8"/>
        <v/>
      </c>
      <c r="S79" s="39" t="str">
        <f t="shared" si="9"/>
        <v/>
      </c>
      <c r="T79" s="39" t="str">
        <f t="shared" si="10"/>
        <v/>
      </c>
      <c r="U79" s="39" t="str">
        <f t="shared" si="11"/>
        <v/>
      </c>
      <c r="V79" s="39" t="str">
        <f t="shared" si="12"/>
        <v/>
      </c>
      <c r="W79" s="39" t="str">
        <f t="shared" si="13"/>
        <v/>
      </c>
      <c r="X79" s="39" t="str">
        <f t="shared" si="14"/>
        <v/>
      </c>
      <c r="Y79" s="39" t="str">
        <f t="shared" si="15"/>
        <v/>
      </c>
      <c r="Z79" s="39" t="str">
        <f t="shared" si="16"/>
        <v/>
      </c>
      <c r="AA79" s="39" t="str">
        <f t="shared" si="17"/>
        <v/>
      </c>
      <c r="AB79" s="39" t="str">
        <f t="shared" si="18"/>
        <v/>
      </c>
      <c r="AC79" s="39" t="str">
        <f t="shared" si="19"/>
        <v/>
      </c>
      <c r="AD79" s="39" t="str">
        <f t="shared" si="20"/>
        <v/>
      </c>
      <c r="AE79" s="39" t="str">
        <f t="shared" si="21"/>
        <v/>
      </c>
      <c r="AF79" s="39" t="str">
        <f t="shared" si="22"/>
        <v/>
      </c>
      <c r="AG79" s="39" t="str">
        <f t="shared" si="23"/>
        <v/>
      </c>
      <c r="AH79" s="39" t="str">
        <f t="shared" si="24"/>
        <v/>
      </c>
      <c r="AI79" s="39" t="str">
        <f t="shared" si="25"/>
        <v/>
      </c>
      <c r="AJ79" s="39" t="str">
        <f t="shared" si="26"/>
        <v/>
      </c>
      <c r="AK79" s="39" t="str">
        <f t="shared" si="27"/>
        <v/>
      </c>
      <c r="AL79" s="39" t="str">
        <f t="shared" si="28"/>
        <v/>
      </c>
      <c r="AM79" s="39" t="str">
        <f t="shared" si="29"/>
        <v/>
      </c>
      <c r="AN79" s="39" t="str">
        <f t="shared" si="30"/>
        <v/>
      </c>
      <c r="AO79" s="39" t="str">
        <f t="shared" si="31"/>
        <v/>
      </c>
      <c r="AP79" s="39" t="str">
        <f t="shared" si="32"/>
        <v/>
      </c>
      <c r="AQ79" s="39" t="str">
        <f t="shared" si="33"/>
        <v/>
      </c>
      <c r="AR79" s="39" t="str">
        <f t="shared" si="34"/>
        <v/>
      </c>
      <c r="AS79" s="39" t="str">
        <f t="shared" si="35"/>
        <v/>
      </c>
      <c r="AT79" s="39" t="str">
        <f t="shared" si="36"/>
        <v/>
      </c>
      <c r="AU79" s="39" t="str">
        <f t="shared" si="37"/>
        <v/>
      </c>
    </row>
    <row r="80" spans="1:47" x14ac:dyDescent="0.25">
      <c r="A80" s="93"/>
      <c r="B80" s="69"/>
      <c r="C80" s="69"/>
      <c r="H80" s="39">
        <f t="shared" si="40"/>
        <v>0</v>
      </c>
      <c r="I80" s="39">
        <f t="shared" si="41"/>
        <v>0</v>
      </c>
      <c r="J80" s="39">
        <f t="shared" si="42"/>
        <v>0</v>
      </c>
      <c r="M80" s="53"/>
      <c r="N80" s="39" t="str">
        <f t="shared" si="4"/>
        <v/>
      </c>
      <c r="O80" s="39" t="str">
        <f t="shared" si="5"/>
        <v/>
      </c>
      <c r="P80" s="39" t="str">
        <f t="shared" si="6"/>
        <v/>
      </c>
      <c r="Q80" s="39" t="str">
        <f t="shared" si="7"/>
        <v/>
      </c>
      <c r="R80" s="39" t="str">
        <f t="shared" si="8"/>
        <v/>
      </c>
      <c r="S80" s="39" t="str">
        <f t="shared" si="9"/>
        <v/>
      </c>
      <c r="T80" s="39" t="str">
        <f t="shared" si="10"/>
        <v/>
      </c>
      <c r="U80" s="39" t="str">
        <f t="shared" si="11"/>
        <v/>
      </c>
      <c r="V80" s="39" t="str">
        <f t="shared" si="12"/>
        <v/>
      </c>
      <c r="W80" s="39" t="str">
        <f t="shared" si="13"/>
        <v/>
      </c>
      <c r="X80" s="39" t="str">
        <f t="shared" si="14"/>
        <v/>
      </c>
      <c r="Y80" s="39" t="str">
        <f t="shared" si="15"/>
        <v/>
      </c>
      <c r="Z80" s="39" t="str">
        <f t="shared" si="16"/>
        <v/>
      </c>
      <c r="AA80" s="39" t="str">
        <f t="shared" si="17"/>
        <v/>
      </c>
      <c r="AB80" s="39" t="str">
        <f t="shared" si="18"/>
        <v/>
      </c>
      <c r="AC80" s="39" t="str">
        <f t="shared" si="19"/>
        <v/>
      </c>
      <c r="AD80" s="39" t="str">
        <f t="shared" si="20"/>
        <v/>
      </c>
      <c r="AE80" s="39" t="str">
        <f t="shared" si="21"/>
        <v/>
      </c>
      <c r="AF80" s="39" t="str">
        <f t="shared" si="22"/>
        <v/>
      </c>
      <c r="AG80" s="39" t="str">
        <f t="shared" si="23"/>
        <v/>
      </c>
      <c r="AH80" s="39" t="str">
        <f t="shared" si="24"/>
        <v/>
      </c>
      <c r="AI80" s="39" t="str">
        <f t="shared" si="25"/>
        <v/>
      </c>
      <c r="AJ80" s="39" t="str">
        <f t="shared" si="26"/>
        <v/>
      </c>
      <c r="AK80" s="39" t="str">
        <f t="shared" si="27"/>
        <v/>
      </c>
      <c r="AL80" s="39" t="str">
        <f t="shared" si="28"/>
        <v/>
      </c>
      <c r="AM80" s="39" t="str">
        <f t="shared" si="29"/>
        <v/>
      </c>
      <c r="AN80" s="39" t="str">
        <f t="shared" si="30"/>
        <v/>
      </c>
      <c r="AO80" s="39" t="str">
        <f t="shared" si="31"/>
        <v/>
      </c>
      <c r="AP80" s="39" t="str">
        <f t="shared" si="32"/>
        <v/>
      </c>
      <c r="AQ80" s="39" t="str">
        <f t="shared" si="33"/>
        <v/>
      </c>
      <c r="AR80" s="39" t="str">
        <f t="shared" si="34"/>
        <v/>
      </c>
      <c r="AS80" s="39" t="str">
        <f t="shared" si="35"/>
        <v/>
      </c>
      <c r="AT80" s="39" t="str">
        <f t="shared" si="36"/>
        <v/>
      </c>
      <c r="AU80" s="39" t="str">
        <f t="shared" si="37"/>
        <v/>
      </c>
    </row>
    <row r="81" spans="1:47" x14ac:dyDescent="0.25">
      <c r="A81" s="93"/>
      <c r="B81" s="69"/>
      <c r="C81" s="69"/>
      <c r="H81" s="39">
        <f t="shared" si="40"/>
        <v>0</v>
      </c>
      <c r="I81" s="39">
        <f t="shared" si="41"/>
        <v>0</v>
      </c>
      <c r="J81" s="39">
        <f t="shared" si="42"/>
        <v>0</v>
      </c>
      <c r="M81" s="53"/>
      <c r="N81" s="39" t="str">
        <f t="shared" si="4"/>
        <v/>
      </c>
      <c r="O81" s="39" t="str">
        <f t="shared" si="5"/>
        <v/>
      </c>
      <c r="P81" s="39" t="str">
        <f t="shared" si="6"/>
        <v/>
      </c>
      <c r="Q81" s="39" t="str">
        <f t="shared" si="7"/>
        <v/>
      </c>
      <c r="R81" s="39" t="str">
        <f t="shared" si="8"/>
        <v/>
      </c>
      <c r="S81" s="39" t="str">
        <f t="shared" si="9"/>
        <v/>
      </c>
      <c r="T81" s="39" t="str">
        <f t="shared" si="10"/>
        <v/>
      </c>
      <c r="U81" s="39" t="str">
        <f t="shared" si="11"/>
        <v/>
      </c>
      <c r="V81" s="39" t="str">
        <f t="shared" si="12"/>
        <v/>
      </c>
      <c r="W81" s="39" t="str">
        <f t="shared" si="13"/>
        <v/>
      </c>
      <c r="X81" s="39" t="str">
        <f t="shared" si="14"/>
        <v/>
      </c>
      <c r="Y81" s="39" t="str">
        <f t="shared" si="15"/>
        <v/>
      </c>
      <c r="Z81" s="39" t="str">
        <f t="shared" si="16"/>
        <v/>
      </c>
      <c r="AA81" s="39" t="str">
        <f t="shared" si="17"/>
        <v/>
      </c>
      <c r="AB81" s="39" t="str">
        <f t="shared" si="18"/>
        <v/>
      </c>
      <c r="AC81" s="39" t="str">
        <f t="shared" si="19"/>
        <v/>
      </c>
      <c r="AD81" s="39" t="str">
        <f t="shared" si="20"/>
        <v/>
      </c>
      <c r="AE81" s="39" t="str">
        <f t="shared" si="21"/>
        <v/>
      </c>
      <c r="AF81" s="39" t="str">
        <f t="shared" si="22"/>
        <v/>
      </c>
      <c r="AG81" s="39" t="str">
        <f t="shared" si="23"/>
        <v/>
      </c>
      <c r="AH81" s="39" t="str">
        <f t="shared" si="24"/>
        <v/>
      </c>
      <c r="AI81" s="39" t="str">
        <f t="shared" si="25"/>
        <v/>
      </c>
      <c r="AJ81" s="39" t="str">
        <f t="shared" si="26"/>
        <v/>
      </c>
      <c r="AK81" s="39" t="str">
        <f t="shared" si="27"/>
        <v/>
      </c>
      <c r="AL81" s="39" t="str">
        <f t="shared" si="28"/>
        <v/>
      </c>
      <c r="AM81" s="39" t="str">
        <f t="shared" si="29"/>
        <v/>
      </c>
      <c r="AN81" s="39" t="str">
        <f t="shared" si="30"/>
        <v/>
      </c>
      <c r="AO81" s="39" t="str">
        <f t="shared" si="31"/>
        <v/>
      </c>
      <c r="AP81" s="39" t="str">
        <f t="shared" si="32"/>
        <v/>
      </c>
      <c r="AQ81" s="39" t="str">
        <f t="shared" si="33"/>
        <v/>
      </c>
      <c r="AR81" s="39" t="str">
        <f t="shared" si="34"/>
        <v/>
      </c>
      <c r="AS81" s="39" t="str">
        <f t="shared" si="35"/>
        <v/>
      </c>
      <c r="AT81" s="39" t="str">
        <f t="shared" si="36"/>
        <v/>
      </c>
      <c r="AU81" s="39" t="str">
        <f t="shared" si="37"/>
        <v/>
      </c>
    </row>
    <row r="82" spans="1:47" x14ac:dyDescent="0.25">
      <c r="A82" s="93"/>
      <c r="B82" s="69"/>
      <c r="C82" s="69"/>
      <c r="H82" s="39">
        <f t="shared" si="40"/>
        <v>0</v>
      </c>
      <c r="I82" s="39">
        <f t="shared" si="41"/>
        <v>0</v>
      </c>
      <c r="J82" s="39">
        <f t="shared" si="42"/>
        <v>0</v>
      </c>
      <c r="M82" s="53"/>
      <c r="N82" s="39" t="str">
        <f t="shared" si="4"/>
        <v/>
      </c>
      <c r="O82" s="39" t="str">
        <f t="shared" si="5"/>
        <v/>
      </c>
      <c r="P82" s="39" t="str">
        <f t="shared" si="6"/>
        <v/>
      </c>
      <c r="Q82" s="39" t="str">
        <f t="shared" si="7"/>
        <v/>
      </c>
      <c r="R82" s="39" t="str">
        <f t="shared" si="8"/>
        <v/>
      </c>
      <c r="S82" s="39" t="str">
        <f t="shared" si="9"/>
        <v/>
      </c>
      <c r="T82" s="39" t="str">
        <f t="shared" si="10"/>
        <v/>
      </c>
      <c r="U82" s="39" t="str">
        <f t="shared" si="11"/>
        <v/>
      </c>
      <c r="V82" s="39" t="str">
        <f t="shared" si="12"/>
        <v/>
      </c>
      <c r="W82" s="39" t="str">
        <f t="shared" si="13"/>
        <v/>
      </c>
      <c r="X82" s="39" t="str">
        <f t="shared" si="14"/>
        <v/>
      </c>
      <c r="Y82" s="39" t="str">
        <f t="shared" si="15"/>
        <v/>
      </c>
      <c r="Z82" s="39" t="str">
        <f t="shared" si="16"/>
        <v/>
      </c>
      <c r="AA82" s="39" t="str">
        <f t="shared" si="17"/>
        <v/>
      </c>
      <c r="AB82" s="39" t="str">
        <f t="shared" si="18"/>
        <v/>
      </c>
      <c r="AC82" s="39" t="str">
        <f t="shared" si="19"/>
        <v/>
      </c>
      <c r="AD82" s="39" t="str">
        <f t="shared" si="20"/>
        <v/>
      </c>
      <c r="AE82" s="39" t="str">
        <f t="shared" si="21"/>
        <v/>
      </c>
      <c r="AF82" s="39" t="str">
        <f t="shared" si="22"/>
        <v/>
      </c>
      <c r="AG82" s="39" t="str">
        <f t="shared" si="23"/>
        <v/>
      </c>
      <c r="AH82" s="39" t="str">
        <f t="shared" si="24"/>
        <v/>
      </c>
      <c r="AI82" s="39" t="str">
        <f t="shared" si="25"/>
        <v/>
      </c>
      <c r="AJ82" s="39" t="str">
        <f t="shared" si="26"/>
        <v/>
      </c>
      <c r="AK82" s="39" t="str">
        <f t="shared" si="27"/>
        <v/>
      </c>
      <c r="AL82" s="39" t="str">
        <f t="shared" si="28"/>
        <v/>
      </c>
      <c r="AM82" s="39" t="str">
        <f t="shared" si="29"/>
        <v/>
      </c>
      <c r="AN82" s="39" t="str">
        <f t="shared" si="30"/>
        <v/>
      </c>
      <c r="AO82" s="39" t="str">
        <f t="shared" si="31"/>
        <v/>
      </c>
      <c r="AP82" s="39" t="str">
        <f t="shared" si="32"/>
        <v/>
      </c>
      <c r="AQ82" s="39" t="str">
        <f t="shared" si="33"/>
        <v/>
      </c>
      <c r="AR82" s="39" t="str">
        <f t="shared" si="34"/>
        <v/>
      </c>
      <c r="AS82" s="39" t="str">
        <f t="shared" si="35"/>
        <v/>
      </c>
      <c r="AT82" s="39" t="str">
        <f t="shared" si="36"/>
        <v/>
      </c>
      <c r="AU82" s="39" t="str">
        <f t="shared" si="37"/>
        <v/>
      </c>
    </row>
    <row r="83" spans="1:47" x14ac:dyDescent="0.25">
      <c r="A83" s="93"/>
      <c r="B83" s="69"/>
      <c r="C83" s="69"/>
      <c r="H83" s="39">
        <f t="shared" si="40"/>
        <v>0</v>
      </c>
      <c r="I83" s="39">
        <f t="shared" si="41"/>
        <v>0</v>
      </c>
      <c r="J83" s="39">
        <f t="shared" si="42"/>
        <v>0</v>
      </c>
      <c r="M83" s="53"/>
      <c r="N83" s="39" t="str">
        <f t="shared" si="4"/>
        <v/>
      </c>
      <c r="O83" s="39" t="str">
        <f t="shared" si="5"/>
        <v/>
      </c>
      <c r="P83" s="39" t="str">
        <f t="shared" si="6"/>
        <v/>
      </c>
      <c r="Q83" s="39" t="str">
        <f t="shared" si="7"/>
        <v/>
      </c>
      <c r="R83" s="39" t="str">
        <f t="shared" si="8"/>
        <v/>
      </c>
      <c r="S83" s="39" t="str">
        <f t="shared" si="9"/>
        <v/>
      </c>
      <c r="T83" s="39" t="str">
        <f t="shared" si="10"/>
        <v/>
      </c>
      <c r="U83" s="39" t="str">
        <f t="shared" si="11"/>
        <v/>
      </c>
      <c r="V83" s="39" t="str">
        <f t="shared" si="12"/>
        <v/>
      </c>
      <c r="W83" s="39" t="str">
        <f t="shared" si="13"/>
        <v/>
      </c>
      <c r="X83" s="39" t="str">
        <f t="shared" si="14"/>
        <v/>
      </c>
      <c r="Y83" s="39" t="str">
        <f t="shared" si="15"/>
        <v/>
      </c>
      <c r="Z83" s="39" t="str">
        <f t="shared" si="16"/>
        <v/>
      </c>
      <c r="AA83" s="39" t="str">
        <f t="shared" si="17"/>
        <v/>
      </c>
      <c r="AB83" s="39" t="str">
        <f t="shared" si="18"/>
        <v/>
      </c>
      <c r="AC83" s="39" t="str">
        <f t="shared" si="19"/>
        <v/>
      </c>
      <c r="AD83" s="39" t="str">
        <f t="shared" si="20"/>
        <v/>
      </c>
      <c r="AE83" s="39" t="str">
        <f t="shared" si="21"/>
        <v/>
      </c>
      <c r="AF83" s="39" t="str">
        <f t="shared" si="22"/>
        <v/>
      </c>
      <c r="AG83" s="39" t="str">
        <f t="shared" si="23"/>
        <v/>
      </c>
      <c r="AH83" s="39" t="str">
        <f t="shared" si="24"/>
        <v/>
      </c>
      <c r="AI83" s="39" t="str">
        <f t="shared" si="25"/>
        <v/>
      </c>
      <c r="AJ83" s="39" t="str">
        <f t="shared" si="26"/>
        <v/>
      </c>
      <c r="AK83" s="39" t="str">
        <f t="shared" si="27"/>
        <v/>
      </c>
      <c r="AL83" s="39" t="str">
        <f t="shared" si="28"/>
        <v/>
      </c>
      <c r="AM83" s="39" t="str">
        <f t="shared" si="29"/>
        <v/>
      </c>
      <c r="AN83" s="39" t="str">
        <f t="shared" si="30"/>
        <v/>
      </c>
      <c r="AO83" s="39" t="str">
        <f t="shared" si="31"/>
        <v/>
      </c>
      <c r="AP83" s="39" t="str">
        <f t="shared" si="32"/>
        <v/>
      </c>
      <c r="AQ83" s="39" t="str">
        <f t="shared" si="33"/>
        <v/>
      </c>
      <c r="AR83" s="39" t="str">
        <f t="shared" si="34"/>
        <v/>
      </c>
      <c r="AS83" s="39" t="str">
        <f t="shared" si="35"/>
        <v/>
      </c>
      <c r="AT83" s="39" t="str">
        <f t="shared" si="36"/>
        <v/>
      </c>
      <c r="AU83" s="39" t="str">
        <f t="shared" si="37"/>
        <v/>
      </c>
    </row>
    <row r="84" spans="1:47" x14ac:dyDescent="0.25">
      <c r="A84" s="93"/>
      <c r="B84" s="69"/>
      <c r="C84" s="69"/>
      <c r="H84" s="39">
        <f t="shared" si="40"/>
        <v>0</v>
      </c>
      <c r="I84" s="39">
        <f t="shared" si="41"/>
        <v>0</v>
      </c>
      <c r="J84" s="39">
        <f t="shared" si="42"/>
        <v>0</v>
      </c>
      <c r="M84" s="53"/>
      <c r="N84" s="39" t="str">
        <f t="shared" si="4"/>
        <v/>
      </c>
      <c r="O84" s="39" t="str">
        <f t="shared" si="5"/>
        <v/>
      </c>
      <c r="P84" s="39" t="str">
        <f t="shared" si="6"/>
        <v/>
      </c>
      <c r="Q84" s="39" t="str">
        <f t="shared" si="7"/>
        <v/>
      </c>
      <c r="R84" s="39" t="str">
        <f t="shared" si="8"/>
        <v/>
      </c>
      <c r="S84" s="39" t="str">
        <f t="shared" si="9"/>
        <v/>
      </c>
      <c r="T84" s="39" t="str">
        <f t="shared" si="10"/>
        <v/>
      </c>
      <c r="U84" s="39" t="str">
        <f t="shared" si="11"/>
        <v/>
      </c>
      <c r="V84" s="39" t="str">
        <f t="shared" si="12"/>
        <v/>
      </c>
      <c r="W84" s="39" t="str">
        <f t="shared" si="13"/>
        <v/>
      </c>
      <c r="X84" s="39" t="str">
        <f t="shared" si="14"/>
        <v/>
      </c>
      <c r="Y84" s="39" t="str">
        <f t="shared" si="15"/>
        <v/>
      </c>
      <c r="Z84" s="39" t="str">
        <f t="shared" si="16"/>
        <v/>
      </c>
      <c r="AA84" s="39" t="str">
        <f t="shared" si="17"/>
        <v/>
      </c>
      <c r="AB84" s="39" t="str">
        <f t="shared" si="18"/>
        <v/>
      </c>
      <c r="AC84" s="39" t="str">
        <f t="shared" si="19"/>
        <v/>
      </c>
      <c r="AD84" s="39" t="str">
        <f t="shared" si="20"/>
        <v/>
      </c>
      <c r="AE84" s="39" t="str">
        <f t="shared" si="21"/>
        <v/>
      </c>
      <c r="AF84" s="39" t="str">
        <f t="shared" si="22"/>
        <v/>
      </c>
      <c r="AG84" s="39" t="str">
        <f t="shared" si="23"/>
        <v/>
      </c>
      <c r="AH84" s="39" t="str">
        <f t="shared" si="24"/>
        <v/>
      </c>
      <c r="AI84" s="39" t="str">
        <f t="shared" si="25"/>
        <v/>
      </c>
      <c r="AJ84" s="39" t="str">
        <f t="shared" si="26"/>
        <v/>
      </c>
      <c r="AK84" s="39" t="str">
        <f t="shared" si="27"/>
        <v/>
      </c>
      <c r="AL84" s="39" t="str">
        <f t="shared" si="28"/>
        <v/>
      </c>
      <c r="AM84" s="39" t="str">
        <f t="shared" si="29"/>
        <v/>
      </c>
      <c r="AN84" s="39" t="str">
        <f t="shared" si="30"/>
        <v/>
      </c>
      <c r="AO84" s="39" t="str">
        <f t="shared" si="31"/>
        <v/>
      </c>
      <c r="AP84" s="39" t="str">
        <f t="shared" si="32"/>
        <v/>
      </c>
      <c r="AQ84" s="39" t="str">
        <f t="shared" si="33"/>
        <v/>
      </c>
      <c r="AR84" s="39" t="str">
        <f t="shared" si="34"/>
        <v/>
      </c>
      <c r="AS84" s="39" t="str">
        <f t="shared" si="35"/>
        <v/>
      </c>
      <c r="AT84" s="39" t="str">
        <f t="shared" si="36"/>
        <v/>
      </c>
      <c r="AU84" s="39" t="str">
        <f t="shared" si="37"/>
        <v/>
      </c>
    </row>
    <row r="85" spans="1:47" x14ac:dyDescent="0.25">
      <c r="A85" s="93"/>
      <c r="B85" s="69"/>
      <c r="C85" s="69"/>
      <c r="H85" s="39">
        <f t="shared" si="40"/>
        <v>0</v>
      </c>
      <c r="I85" s="39">
        <f t="shared" si="41"/>
        <v>0</v>
      </c>
      <c r="J85" s="39">
        <f t="shared" si="42"/>
        <v>0</v>
      </c>
      <c r="M85" s="53"/>
      <c r="N85" s="39" t="str">
        <f t="shared" si="4"/>
        <v/>
      </c>
      <c r="O85" s="39" t="str">
        <f t="shared" si="5"/>
        <v/>
      </c>
      <c r="P85" s="39" t="str">
        <f t="shared" si="6"/>
        <v/>
      </c>
      <c r="Q85" s="39" t="str">
        <f t="shared" si="7"/>
        <v/>
      </c>
      <c r="R85" s="39" t="str">
        <f t="shared" si="8"/>
        <v/>
      </c>
      <c r="S85" s="39" t="str">
        <f t="shared" si="9"/>
        <v/>
      </c>
      <c r="T85" s="39" t="str">
        <f t="shared" si="10"/>
        <v/>
      </c>
      <c r="U85" s="39" t="str">
        <f t="shared" si="11"/>
        <v/>
      </c>
      <c r="V85" s="39" t="str">
        <f t="shared" si="12"/>
        <v/>
      </c>
      <c r="W85" s="39" t="str">
        <f t="shared" si="13"/>
        <v/>
      </c>
      <c r="X85" s="39" t="str">
        <f t="shared" si="14"/>
        <v/>
      </c>
      <c r="Y85" s="39" t="str">
        <f t="shared" si="15"/>
        <v/>
      </c>
      <c r="Z85" s="39" t="str">
        <f t="shared" si="16"/>
        <v/>
      </c>
      <c r="AA85" s="39" t="str">
        <f t="shared" si="17"/>
        <v/>
      </c>
      <c r="AB85" s="39" t="str">
        <f t="shared" si="18"/>
        <v/>
      </c>
      <c r="AC85" s="39" t="str">
        <f t="shared" si="19"/>
        <v/>
      </c>
      <c r="AD85" s="39" t="str">
        <f t="shared" si="20"/>
        <v/>
      </c>
      <c r="AE85" s="39" t="str">
        <f t="shared" si="21"/>
        <v/>
      </c>
      <c r="AF85" s="39" t="str">
        <f t="shared" si="22"/>
        <v/>
      </c>
      <c r="AG85" s="39" t="str">
        <f t="shared" si="23"/>
        <v/>
      </c>
      <c r="AH85" s="39" t="str">
        <f t="shared" si="24"/>
        <v/>
      </c>
      <c r="AI85" s="39" t="str">
        <f t="shared" si="25"/>
        <v/>
      </c>
      <c r="AJ85" s="39" t="str">
        <f t="shared" si="26"/>
        <v/>
      </c>
      <c r="AK85" s="39" t="str">
        <f t="shared" si="27"/>
        <v/>
      </c>
      <c r="AL85" s="39" t="str">
        <f t="shared" si="28"/>
        <v/>
      </c>
      <c r="AM85" s="39" t="str">
        <f t="shared" si="29"/>
        <v/>
      </c>
      <c r="AN85" s="39" t="str">
        <f t="shared" si="30"/>
        <v/>
      </c>
      <c r="AO85" s="39" t="str">
        <f t="shared" si="31"/>
        <v/>
      </c>
      <c r="AP85" s="39" t="str">
        <f t="shared" si="32"/>
        <v/>
      </c>
      <c r="AQ85" s="39" t="str">
        <f t="shared" si="33"/>
        <v/>
      </c>
      <c r="AR85" s="39" t="str">
        <f t="shared" si="34"/>
        <v/>
      </c>
      <c r="AS85" s="39" t="str">
        <f t="shared" si="35"/>
        <v/>
      </c>
      <c r="AT85" s="39" t="str">
        <f t="shared" si="36"/>
        <v/>
      </c>
      <c r="AU85" s="39" t="str">
        <f t="shared" si="37"/>
        <v/>
      </c>
    </row>
    <row r="86" spans="1:47" x14ac:dyDescent="0.25">
      <c r="A86" s="93"/>
      <c r="B86" s="69"/>
      <c r="C86" s="69"/>
      <c r="H86" s="39">
        <f t="shared" si="40"/>
        <v>0</v>
      </c>
      <c r="I86" s="39">
        <f t="shared" si="41"/>
        <v>0</v>
      </c>
      <c r="J86" s="39">
        <f t="shared" si="42"/>
        <v>0</v>
      </c>
      <c r="M86" s="53"/>
      <c r="N86" s="39" t="str">
        <f t="shared" si="4"/>
        <v/>
      </c>
      <c r="O86" s="39" t="str">
        <f t="shared" si="5"/>
        <v/>
      </c>
      <c r="P86" s="39" t="str">
        <f t="shared" si="6"/>
        <v/>
      </c>
      <c r="Q86" s="39" t="str">
        <f t="shared" si="7"/>
        <v/>
      </c>
      <c r="R86" s="39" t="str">
        <f t="shared" si="8"/>
        <v/>
      </c>
      <c r="S86" s="39" t="str">
        <f t="shared" si="9"/>
        <v/>
      </c>
      <c r="T86" s="39" t="str">
        <f t="shared" si="10"/>
        <v/>
      </c>
      <c r="U86" s="39" t="str">
        <f t="shared" si="11"/>
        <v/>
      </c>
      <c r="V86" s="39" t="str">
        <f t="shared" si="12"/>
        <v/>
      </c>
      <c r="W86" s="39" t="str">
        <f t="shared" si="13"/>
        <v/>
      </c>
      <c r="X86" s="39" t="str">
        <f t="shared" si="14"/>
        <v/>
      </c>
      <c r="Y86" s="39" t="str">
        <f t="shared" si="15"/>
        <v/>
      </c>
      <c r="Z86" s="39" t="str">
        <f t="shared" si="16"/>
        <v/>
      </c>
      <c r="AA86" s="39" t="str">
        <f t="shared" si="17"/>
        <v/>
      </c>
      <c r="AB86" s="39" t="str">
        <f t="shared" si="18"/>
        <v/>
      </c>
      <c r="AC86" s="39" t="str">
        <f t="shared" si="19"/>
        <v/>
      </c>
      <c r="AD86" s="39" t="str">
        <f t="shared" si="20"/>
        <v/>
      </c>
      <c r="AE86" s="39" t="str">
        <f t="shared" si="21"/>
        <v/>
      </c>
      <c r="AF86" s="39" t="str">
        <f t="shared" si="22"/>
        <v/>
      </c>
      <c r="AG86" s="39" t="str">
        <f t="shared" si="23"/>
        <v/>
      </c>
      <c r="AH86" s="39" t="str">
        <f t="shared" si="24"/>
        <v/>
      </c>
      <c r="AI86" s="39" t="str">
        <f t="shared" si="25"/>
        <v/>
      </c>
      <c r="AJ86" s="39" t="str">
        <f t="shared" si="26"/>
        <v/>
      </c>
      <c r="AK86" s="39" t="str">
        <f t="shared" si="27"/>
        <v/>
      </c>
      <c r="AL86" s="39" t="str">
        <f t="shared" si="28"/>
        <v/>
      </c>
      <c r="AM86" s="39" t="str">
        <f t="shared" si="29"/>
        <v/>
      </c>
      <c r="AN86" s="39" t="str">
        <f t="shared" si="30"/>
        <v/>
      </c>
      <c r="AO86" s="39" t="str">
        <f t="shared" si="31"/>
        <v/>
      </c>
      <c r="AP86" s="39" t="str">
        <f t="shared" si="32"/>
        <v/>
      </c>
      <c r="AQ86" s="39" t="str">
        <f t="shared" si="33"/>
        <v/>
      </c>
      <c r="AR86" s="39" t="str">
        <f t="shared" si="34"/>
        <v/>
      </c>
      <c r="AS86" s="39" t="str">
        <f t="shared" si="35"/>
        <v/>
      </c>
      <c r="AT86" s="39" t="str">
        <f t="shared" si="36"/>
        <v/>
      </c>
      <c r="AU86" s="39" t="str">
        <f t="shared" si="37"/>
        <v/>
      </c>
    </row>
    <row r="87" spans="1:47" x14ac:dyDescent="0.25">
      <c r="A87" s="93"/>
      <c r="B87" s="69"/>
      <c r="C87" s="69"/>
      <c r="H87" s="39">
        <f t="shared" si="40"/>
        <v>0</v>
      </c>
      <c r="I87" s="39">
        <f t="shared" si="41"/>
        <v>0</v>
      </c>
      <c r="J87" s="39">
        <f t="shared" si="42"/>
        <v>0</v>
      </c>
      <c r="M87" s="53"/>
      <c r="N87" s="39" t="str">
        <f t="shared" si="4"/>
        <v/>
      </c>
      <c r="O87" s="39" t="str">
        <f t="shared" si="5"/>
        <v/>
      </c>
      <c r="P87" s="39" t="str">
        <f t="shared" si="6"/>
        <v/>
      </c>
      <c r="Q87" s="39" t="str">
        <f t="shared" si="7"/>
        <v/>
      </c>
      <c r="R87" s="39" t="str">
        <f t="shared" si="8"/>
        <v/>
      </c>
      <c r="S87" s="39" t="str">
        <f t="shared" si="9"/>
        <v/>
      </c>
      <c r="T87" s="39" t="str">
        <f t="shared" si="10"/>
        <v/>
      </c>
      <c r="U87" s="39" t="str">
        <f t="shared" si="11"/>
        <v/>
      </c>
      <c r="V87" s="39" t="str">
        <f t="shared" si="12"/>
        <v/>
      </c>
      <c r="W87" s="39" t="str">
        <f t="shared" si="13"/>
        <v/>
      </c>
      <c r="X87" s="39" t="str">
        <f t="shared" si="14"/>
        <v/>
      </c>
      <c r="Y87" s="39" t="str">
        <f t="shared" si="15"/>
        <v/>
      </c>
      <c r="Z87" s="39" t="str">
        <f t="shared" si="16"/>
        <v/>
      </c>
      <c r="AA87" s="39" t="str">
        <f t="shared" si="17"/>
        <v/>
      </c>
      <c r="AB87" s="39" t="str">
        <f t="shared" si="18"/>
        <v/>
      </c>
      <c r="AC87" s="39" t="str">
        <f t="shared" si="19"/>
        <v/>
      </c>
      <c r="AD87" s="39" t="str">
        <f t="shared" si="20"/>
        <v/>
      </c>
      <c r="AE87" s="39" t="str">
        <f t="shared" si="21"/>
        <v/>
      </c>
      <c r="AF87" s="39" t="str">
        <f t="shared" si="22"/>
        <v/>
      </c>
      <c r="AG87" s="39" t="str">
        <f t="shared" si="23"/>
        <v/>
      </c>
      <c r="AH87" s="39" t="str">
        <f t="shared" si="24"/>
        <v/>
      </c>
      <c r="AI87" s="39" t="str">
        <f t="shared" si="25"/>
        <v/>
      </c>
      <c r="AJ87" s="39" t="str">
        <f t="shared" si="26"/>
        <v/>
      </c>
      <c r="AK87" s="39" t="str">
        <f t="shared" si="27"/>
        <v/>
      </c>
      <c r="AL87" s="39" t="str">
        <f t="shared" si="28"/>
        <v/>
      </c>
      <c r="AM87" s="39" t="str">
        <f t="shared" si="29"/>
        <v/>
      </c>
      <c r="AN87" s="39" t="str">
        <f t="shared" si="30"/>
        <v/>
      </c>
      <c r="AO87" s="39" t="str">
        <f t="shared" si="31"/>
        <v/>
      </c>
      <c r="AP87" s="39" t="str">
        <f t="shared" si="32"/>
        <v/>
      </c>
      <c r="AQ87" s="39" t="str">
        <f t="shared" si="33"/>
        <v/>
      </c>
      <c r="AR87" s="39" t="str">
        <f t="shared" si="34"/>
        <v/>
      </c>
      <c r="AS87" s="39" t="str">
        <f t="shared" si="35"/>
        <v/>
      </c>
      <c r="AT87" s="39" t="str">
        <f t="shared" si="36"/>
        <v/>
      </c>
      <c r="AU87" s="39" t="str">
        <f t="shared" si="37"/>
        <v/>
      </c>
    </row>
    <row r="88" spans="1:47" x14ac:dyDescent="0.25">
      <c r="A88" s="93"/>
      <c r="B88" s="69"/>
      <c r="C88" s="69"/>
      <c r="H88" s="39">
        <f t="shared" si="40"/>
        <v>0</v>
      </c>
      <c r="I88" s="39">
        <f t="shared" si="41"/>
        <v>0</v>
      </c>
      <c r="J88" s="39">
        <f t="shared" si="42"/>
        <v>0</v>
      </c>
      <c r="M88" s="53"/>
      <c r="N88" s="39" t="str">
        <f t="shared" si="4"/>
        <v/>
      </c>
      <c r="O88" s="39" t="str">
        <f t="shared" si="5"/>
        <v/>
      </c>
      <c r="P88" s="39" t="str">
        <f t="shared" si="6"/>
        <v/>
      </c>
      <c r="Q88" s="39" t="str">
        <f t="shared" si="7"/>
        <v/>
      </c>
      <c r="R88" s="39" t="str">
        <f t="shared" si="8"/>
        <v/>
      </c>
      <c r="S88" s="39" t="str">
        <f t="shared" si="9"/>
        <v/>
      </c>
      <c r="T88" s="39" t="str">
        <f t="shared" si="10"/>
        <v/>
      </c>
      <c r="U88" s="39" t="str">
        <f t="shared" si="11"/>
        <v/>
      </c>
      <c r="V88" s="39" t="str">
        <f t="shared" si="12"/>
        <v/>
      </c>
      <c r="W88" s="39" t="str">
        <f t="shared" si="13"/>
        <v/>
      </c>
      <c r="X88" s="39" t="str">
        <f t="shared" si="14"/>
        <v/>
      </c>
      <c r="Y88" s="39" t="str">
        <f t="shared" si="15"/>
        <v/>
      </c>
      <c r="Z88" s="39" t="str">
        <f t="shared" si="16"/>
        <v/>
      </c>
      <c r="AA88" s="39" t="str">
        <f t="shared" si="17"/>
        <v/>
      </c>
      <c r="AB88" s="39" t="str">
        <f t="shared" si="18"/>
        <v/>
      </c>
      <c r="AC88" s="39" t="str">
        <f t="shared" si="19"/>
        <v/>
      </c>
      <c r="AD88" s="39" t="str">
        <f t="shared" si="20"/>
        <v/>
      </c>
      <c r="AE88" s="39" t="str">
        <f t="shared" si="21"/>
        <v/>
      </c>
      <c r="AF88" s="39" t="str">
        <f t="shared" si="22"/>
        <v/>
      </c>
      <c r="AG88" s="39" t="str">
        <f t="shared" si="23"/>
        <v/>
      </c>
      <c r="AH88" s="39" t="str">
        <f t="shared" si="24"/>
        <v/>
      </c>
      <c r="AI88" s="39" t="str">
        <f t="shared" si="25"/>
        <v/>
      </c>
      <c r="AJ88" s="39" t="str">
        <f t="shared" si="26"/>
        <v/>
      </c>
      <c r="AK88" s="39" t="str">
        <f t="shared" si="27"/>
        <v/>
      </c>
      <c r="AL88" s="39" t="str">
        <f t="shared" si="28"/>
        <v/>
      </c>
      <c r="AM88" s="39" t="str">
        <f t="shared" si="29"/>
        <v/>
      </c>
      <c r="AN88" s="39" t="str">
        <f t="shared" si="30"/>
        <v/>
      </c>
      <c r="AO88" s="39" t="str">
        <f t="shared" si="31"/>
        <v/>
      </c>
      <c r="AP88" s="39" t="str">
        <f t="shared" si="32"/>
        <v/>
      </c>
      <c r="AQ88" s="39" t="str">
        <f t="shared" si="33"/>
        <v/>
      </c>
      <c r="AR88" s="39" t="str">
        <f t="shared" si="34"/>
        <v/>
      </c>
      <c r="AS88" s="39" t="str">
        <f t="shared" si="35"/>
        <v/>
      </c>
      <c r="AT88" s="39" t="str">
        <f t="shared" si="36"/>
        <v/>
      </c>
      <c r="AU88" s="39" t="str">
        <f t="shared" si="37"/>
        <v/>
      </c>
    </row>
    <row r="89" spans="1:47" x14ac:dyDescent="0.25">
      <c r="A89" s="93"/>
      <c r="B89" s="69"/>
      <c r="C89" s="69"/>
      <c r="H89" s="39">
        <f t="shared" si="40"/>
        <v>0</v>
      </c>
      <c r="I89" s="39">
        <f t="shared" si="41"/>
        <v>0</v>
      </c>
      <c r="J89" s="39">
        <f t="shared" si="42"/>
        <v>0</v>
      </c>
      <c r="M89" s="53"/>
      <c r="N89" s="39" t="str">
        <f t="shared" si="4"/>
        <v/>
      </c>
      <c r="O89" s="39" t="str">
        <f t="shared" si="5"/>
        <v/>
      </c>
      <c r="P89" s="39" t="str">
        <f t="shared" si="6"/>
        <v/>
      </c>
      <c r="Q89" s="39" t="str">
        <f t="shared" si="7"/>
        <v/>
      </c>
      <c r="R89" s="39" t="str">
        <f t="shared" si="8"/>
        <v/>
      </c>
      <c r="S89" s="39" t="str">
        <f t="shared" si="9"/>
        <v/>
      </c>
      <c r="T89" s="39" t="str">
        <f t="shared" si="10"/>
        <v/>
      </c>
      <c r="U89" s="39" t="str">
        <f t="shared" si="11"/>
        <v/>
      </c>
      <c r="V89" s="39" t="str">
        <f t="shared" si="12"/>
        <v/>
      </c>
      <c r="W89" s="39" t="str">
        <f t="shared" si="13"/>
        <v/>
      </c>
      <c r="X89" s="39" t="str">
        <f t="shared" si="14"/>
        <v/>
      </c>
      <c r="Y89" s="39" t="str">
        <f t="shared" si="15"/>
        <v/>
      </c>
      <c r="Z89" s="39" t="str">
        <f t="shared" si="16"/>
        <v/>
      </c>
      <c r="AA89" s="39" t="str">
        <f t="shared" si="17"/>
        <v/>
      </c>
      <c r="AB89" s="39" t="str">
        <f t="shared" si="18"/>
        <v/>
      </c>
      <c r="AC89" s="39" t="str">
        <f t="shared" si="19"/>
        <v/>
      </c>
      <c r="AD89" s="39" t="str">
        <f t="shared" si="20"/>
        <v/>
      </c>
      <c r="AE89" s="39" t="str">
        <f t="shared" si="21"/>
        <v/>
      </c>
      <c r="AF89" s="39" t="str">
        <f t="shared" si="22"/>
        <v/>
      </c>
      <c r="AG89" s="39" t="str">
        <f t="shared" si="23"/>
        <v/>
      </c>
      <c r="AH89" s="39" t="str">
        <f t="shared" si="24"/>
        <v/>
      </c>
      <c r="AI89" s="39" t="str">
        <f t="shared" si="25"/>
        <v/>
      </c>
      <c r="AJ89" s="39" t="str">
        <f t="shared" si="26"/>
        <v/>
      </c>
      <c r="AK89" s="39" t="str">
        <f t="shared" si="27"/>
        <v/>
      </c>
      <c r="AL89" s="39" t="str">
        <f t="shared" si="28"/>
        <v/>
      </c>
      <c r="AM89" s="39" t="str">
        <f t="shared" si="29"/>
        <v/>
      </c>
      <c r="AN89" s="39" t="str">
        <f t="shared" si="30"/>
        <v/>
      </c>
      <c r="AO89" s="39" t="str">
        <f t="shared" si="31"/>
        <v/>
      </c>
      <c r="AP89" s="39" t="str">
        <f t="shared" si="32"/>
        <v/>
      </c>
      <c r="AQ89" s="39" t="str">
        <f t="shared" si="33"/>
        <v/>
      </c>
      <c r="AR89" s="39" t="str">
        <f t="shared" si="34"/>
        <v/>
      </c>
      <c r="AS89" s="39" t="str">
        <f t="shared" si="35"/>
        <v/>
      </c>
      <c r="AT89" s="39" t="str">
        <f t="shared" si="36"/>
        <v/>
      </c>
      <c r="AU89" s="39" t="str">
        <f t="shared" si="37"/>
        <v/>
      </c>
    </row>
    <row r="90" spans="1:47" x14ac:dyDescent="0.25">
      <c r="A90" s="93"/>
      <c r="B90" s="69"/>
      <c r="C90" s="69"/>
      <c r="H90" s="39">
        <f t="shared" si="40"/>
        <v>0</v>
      </c>
      <c r="I90" s="39">
        <f t="shared" si="41"/>
        <v>0</v>
      </c>
      <c r="J90" s="39">
        <f t="shared" si="42"/>
        <v>0</v>
      </c>
      <c r="M90" s="53"/>
      <c r="N90" s="39" t="str">
        <f t="shared" si="4"/>
        <v/>
      </c>
      <c r="O90" s="39" t="str">
        <f t="shared" si="5"/>
        <v/>
      </c>
      <c r="P90" s="39" t="str">
        <f t="shared" si="6"/>
        <v/>
      </c>
      <c r="Q90" s="39" t="str">
        <f t="shared" si="7"/>
        <v/>
      </c>
      <c r="R90" s="39" t="str">
        <f t="shared" si="8"/>
        <v/>
      </c>
      <c r="S90" s="39" t="str">
        <f t="shared" si="9"/>
        <v/>
      </c>
      <c r="T90" s="39" t="str">
        <f t="shared" si="10"/>
        <v/>
      </c>
      <c r="U90" s="39" t="str">
        <f t="shared" si="11"/>
        <v/>
      </c>
      <c r="V90" s="39" t="str">
        <f t="shared" si="12"/>
        <v/>
      </c>
      <c r="W90" s="39" t="str">
        <f t="shared" si="13"/>
        <v/>
      </c>
      <c r="X90" s="39" t="str">
        <f t="shared" si="14"/>
        <v/>
      </c>
      <c r="Y90" s="39" t="str">
        <f t="shared" si="15"/>
        <v/>
      </c>
      <c r="Z90" s="39" t="str">
        <f t="shared" si="16"/>
        <v/>
      </c>
      <c r="AA90" s="39" t="str">
        <f t="shared" si="17"/>
        <v/>
      </c>
      <c r="AB90" s="39" t="str">
        <f t="shared" si="18"/>
        <v/>
      </c>
      <c r="AC90" s="39" t="str">
        <f t="shared" si="19"/>
        <v/>
      </c>
      <c r="AD90" s="39" t="str">
        <f t="shared" si="20"/>
        <v/>
      </c>
      <c r="AE90" s="39" t="str">
        <f t="shared" si="21"/>
        <v/>
      </c>
      <c r="AF90" s="39" t="str">
        <f t="shared" si="22"/>
        <v/>
      </c>
      <c r="AG90" s="39" t="str">
        <f t="shared" si="23"/>
        <v/>
      </c>
      <c r="AH90" s="39" t="str">
        <f t="shared" si="24"/>
        <v/>
      </c>
      <c r="AI90" s="39" t="str">
        <f t="shared" si="25"/>
        <v/>
      </c>
      <c r="AJ90" s="39" t="str">
        <f t="shared" si="26"/>
        <v/>
      </c>
      <c r="AK90" s="39" t="str">
        <f t="shared" si="27"/>
        <v/>
      </c>
      <c r="AL90" s="39" t="str">
        <f t="shared" si="28"/>
        <v/>
      </c>
      <c r="AM90" s="39" t="str">
        <f t="shared" si="29"/>
        <v/>
      </c>
      <c r="AN90" s="39" t="str">
        <f t="shared" si="30"/>
        <v/>
      </c>
      <c r="AO90" s="39" t="str">
        <f t="shared" si="31"/>
        <v/>
      </c>
      <c r="AP90" s="39" t="str">
        <f t="shared" si="32"/>
        <v/>
      </c>
      <c r="AQ90" s="39" t="str">
        <f t="shared" si="33"/>
        <v/>
      </c>
      <c r="AR90" s="39" t="str">
        <f t="shared" si="34"/>
        <v/>
      </c>
      <c r="AS90" s="39" t="str">
        <f t="shared" si="35"/>
        <v/>
      </c>
      <c r="AT90" s="39" t="str">
        <f t="shared" si="36"/>
        <v/>
      </c>
      <c r="AU90" s="39" t="str">
        <f t="shared" si="37"/>
        <v/>
      </c>
    </row>
    <row r="91" spans="1:47" x14ac:dyDescent="0.25">
      <c r="A91" s="93"/>
      <c r="B91" s="69"/>
      <c r="C91" s="69"/>
      <c r="H91" s="39">
        <f t="shared" si="40"/>
        <v>0</v>
      </c>
      <c r="I91" s="39">
        <f t="shared" si="41"/>
        <v>0</v>
      </c>
      <c r="J91" s="39">
        <f t="shared" si="42"/>
        <v>0</v>
      </c>
      <c r="M91" s="53"/>
      <c r="N91" s="39" t="str">
        <f t="shared" si="4"/>
        <v/>
      </c>
      <c r="O91" s="39" t="str">
        <f t="shared" si="5"/>
        <v/>
      </c>
      <c r="P91" s="39" t="str">
        <f t="shared" si="6"/>
        <v/>
      </c>
      <c r="Q91" s="39" t="str">
        <f t="shared" si="7"/>
        <v/>
      </c>
      <c r="R91" s="39" t="str">
        <f t="shared" si="8"/>
        <v/>
      </c>
      <c r="S91" s="39" t="str">
        <f t="shared" si="9"/>
        <v/>
      </c>
      <c r="T91" s="39" t="str">
        <f t="shared" si="10"/>
        <v/>
      </c>
      <c r="U91" s="39" t="str">
        <f t="shared" si="11"/>
        <v/>
      </c>
      <c r="V91" s="39" t="str">
        <f t="shared" si="12"/>
        <v/>
      </c>
      <c r="W91" s="39" t="str">
        <f t="shared" si="13"/>
        <v/>
      </c>
      <c r="X91" s="39" t="str">
        <f t="shared" si="14"/>
        <v/>
      </c>
      <c r="Y91" s="39" t="str">
        <f t="shared" si="15"/>
        <v/>
      </c>
      <c r="Z91" s="39" t="str">
        <f t="shared" si="16"/>
        <v/>
      </c>
      <c r="AA91" s="39" t="str">
        <f t="shared" si="17"/>
        <v/>
      </c>
      <c r="AB91" s="39" t="str">
        <f t="shared" si="18"/>
        <v/>
      </c>
      <c r="AC91" s="39" t="str">
        <f t="shared" si="19"/>
        <v/>
      </c>
      <c r="AD91" s="39" t="str">
        <f t="shared" si="20"/>
        <v/>
      </c>
      <c r="AE91" s="39" t="str">
        <f t="shared" si="21"/>
        <v/>
      </c>
      <c r="AF91" s="39" t="str">
        <f t="shared" si="22"/>
        <v/>
      </c>
      <c r="AG91" s="39" t="str">
        <f t="shared" si="23"/>
        <v/>
      </c>
      <c r="AH91" s="39" t="str">
        <f t="shared" si="24"/>
        <v/>
      </c>
      <c r="AI91" s="39" t="str">
        <f t="shared" si="25"/>
        <v/>
      </c>
      <c r="AJ91" s="39" t="str">
        <f t="shared" si="26"/>
        <v/>
      </c>
      <c r="AK91" s="39" t="str">
        <f t="shared" si="27"/>
        <v/>
      </c>
      <c r="AL91" s="39" t="str">
        <f t="shared" si="28"/>
        <v/>
      </c>
      <c r="AM91" s="39" t="str">
        <f t="shared" si="29"/>
        <v/>
      </c>
      <c r="AN91" s="39" t="str">
        <f t="shared" si="30"/>
        <v/>
      </c>
      <c r="AO91" s="39" t="str">
        <f t="shared" si="31"/>
        <v/>
      </c>
      <c r="AP91" s="39" t="str">
        <f t="shared" si="32"/>
        <v/>
      </c>
      <c r="AQ91" s="39" t="str">
        <f t="shared" si="33"/>
        <v/>
      </c>
      <c r="AR91" s="39" t="str">
        <f t="shared" si="34"/>
        <v/>
      </c>
      <c r="AS91" s="39" t="str">
        <f t="shared" si="35"/>
        <v/>
      </c>
      <c r="AT91" s="39" t="str">
        <f t="shared" si="36"/>
        <v/>
      </c>
      <c r="AU91" s="39" t="str">
        <f t="shared" si="37"/>
        <v/>
      </c>
    </row>
    <row r="92" spans="1:47" x14ac:dyDescent="0.25">
      <c r="A92" s="93"/>
      <c r="B92" s="69"/>
      <c r="C92" s="69"/>
      <c r="H92" s="39">
        <f t="shared" si="40"/>
        <v>0</v>
      </c>
      <c r="I92" s="39">
        <f t="shared" si="41"/>
        <v>0</v>
      </c>
      <c r="J92" s="39">
        <f t="shared" si="42"/>
        <v>0</v>
      </c>
      <c r="M92" s="53"/>
      <c r="N92" s="39" t="str">
        <f t="shared" si="4"/>
        <v/>
      </c>
      <c r="O92" s="39" t="str">
        <f t="shared" si="5"/>
        <v/>
      </c>
      <c r="P92" s="39" t="str">
        <f t="shared" si="6"/>
        <v/>
      </c>
      <c r="Q92" s="39" t="str">
        <f t="shared" si="7"/>
        <v/>
      </c>
      <c r="R92" s="39" t="str">
        <f t="shared" si="8"/>
        <v/>
      </c>
      <c r="S92" s="39" t="str">
        <f t="shared" si="9"/>
        <v/>
      </c>
      <c r="T92" s="39" t="str">
        <f t="shared" si="10"/>
        <v/>
      </c>
      <c r="U92" s="39" t="str">
        <f t="shared" si="11"/>
        <v/>
      </c>
      <c r="V92" s="39" t="str">
        <f t="shared" si="12"/>
        <v/>
      </c>
      <c r="W92" s="39" t="str">
        <f t="shared" si="13"/>
        <v/>
      </c>
      <c r="X92" s="39" t="str">
        <f t="shared" si="14"/>
        <v/>
      </c>
      <c r="Y92" s="39" t="str">
        <f t="shared" si="15"/>
        <v/>
      </c>
      <c r="Z92" s="39" t="str">
        <f t="shared" si="16"/>
        <v/>
      </c>
      <c r="AA92" s="39" t="str">
        <f t="shared" si="17"/>
        <v/>
      </c>
      <c r="AB92" s="39" t="str">
        <f t="shared" si="18"/>
        <v/>
      </c>
      <c r="AC92" s="39" t="str">
        <f t="shared" si="19"/>
        <v/>
      </c>
      <c r="AD92" s="39" t="str">
        <f t="shared" si="20"/>
        <v/>
      </c>
      <c r="AE92" s="39" t="str">
        <f t="shared" si="21"/>
        <v/>
      </c>
      <c r="AF92" s="39" t="str">
        <f t="shared" si="22"/>
        <v/>
      </c>
      <c r="AG92" s="39" t="str">
        <f t="shared" si="23"/>
        <v/>
      </c>
      <c r="AH92" s="39" t="str">
        <f t="shared" si="24"/>
        <v/>
      </c>
      <c r="AI92" s="39" t="str">
        <f t="shared" si="25"/>
        <v/>
      </c>
      <c r="AJ92" s="39" t="str">
        <f t="shared" si="26"/>
        <v/>
      </c>
      <c r="AK92" s="39" t="str">
        <f t="shared" si="27"/>
        <v/>
      </c>
      <c r="AL92" s="39" t="str">
        <f t="shared" si="28"/>
        <v/>
      </c>
      <c r="AM92" s="39" t="str">
        <f t="shared" si="29"/>
        <v/>
      </c>
      <c r="AN92" s="39" t="str">
        <f t="shared" si="30"/>
        <v/>
      </c>
      <c r="AO92" s="39" t="str">
        <f t="shared" si="31"/>
        <v/>
      </c>
      <c r="AP92" s="39" t="str">
        <f t="shared" si="32"/>
        <v/>
      </c>
      <c r="AQ92" s="39" t="str">
        <f t="shared" si="33"/>
        <v/>
      </c>
      <c r="AR92" s="39" t="str">
        <f t="shared" si="34"/>
        <v/>
      </c>
      <c r="AS92" s="39" t="str">
        <f t="shared" si="35"/>
        <v/>
      </c>
      <c r="AT92" s="39" t="str">
        <f t="shared" si="36"/>
        <v/>
      </c>
      <c r="AU92" s="39" t="str">
        <f t="shared" si="37"/>
        <v/>
      </c>
    </row>
    <row r="93" spans="1:47" x14ac:dyDescent="0.25">
      <c r="A93" s="93"/>
      <c r="B93" s="69"/>
      <c r="C93" s="69"/>
      <c r="H93" s="39">
        <f t="shared" si="40"/>
        <v>0</v>
      </c>
      <c r="I93" s="39">
        <f t="shared" si="41"/>
        <v>0</v>
      </c>
      <c r="J93" s="39">
        <f t="shared" si="42"/>
        <v>0</v>
      </c>
      <c r="M93" s="53"/>
      <c r="N93" s="39" t="str">
        <f t="shared" si="4"/>
        <v/>
      </c>
      <c r="O93" s="39" t="str">
        <f t="shared" si="5"/>
        <v/>
      </c>
      <c r="P93" s="39" t="str">
        <f t="shared" si="6"/>
        <v/>
      </c>
      <c r="Q93" s="39" t="str">
        <f t="shared" si="7"/>
        <v/>
      </c>
      <c r="R93" s="39" t="str">
        <f t="shared" si="8"/>
        <v/>
      </c>
      <c r="S93" s="39" t="str">
        <f t="shared" si="9"/>
        <v/>
      </c>
      <c r="T93" s="39" t="str">
        <f t="shared" si="10"/>
        <v/>
      </c>
      <c r="U93" s="39" t="str">
        <f t="shared" si="11"/>
        <v/>
      </c>
      <c r="V93" s="39" t="str">
        <f t="shared" si="12"/>
        <v/>
      </c>
      <c r="W93" s="39" t="str">
        <f t="shared" si="13"/>
        <v/>
      </c>
      <c r="X93" s="39" t="str">
        <f t="shared" si="14"/>
        <v/>
      </c>
      <c r="Y93" s="39" t="str">
        <f t="shared" si="15"/>
        <v/>
      </c>
      <c r="Z93" s="39" t="str">
        <f t="shared" si="16"/>
        <v/>
      </c>
      <c r="AA93" s="39" t="str">
        <f t="shared" si="17"/>
        <v/>
      </c>
      <c r="AB93" s="39" t="str">
        <f t="shared" si="18"/>
        <v/>
      </c>
      <c r="AC93" s="39" t="str">
        <f t="shared" si="19"/>
        <v/>
      </c>
      <c r="AD93" s="39" t="str">
        <f t="shared" si="20"/>
        <v/>
      </c>
      <c r="AE93" s="39" t="str">
        <f t="shared" si="21"/>
        <v/>
      </c>
      <c r="AF93" s="39" t="str">
        <f t="shared" si="22"/>
        <v/>
      </c>
      <c r="AG93" s="39" t="str">
        <f t="shared" si="23"/>
        <v/>
      </c>
      <c r="AH93" s="39" t="str">
        <f t="shared" si="24"/>
        <v/>
      </c>
      <c r="AI93" s="39" t="str">
        <f t="shared" si="25"/>
        <v/>
      </c>
      <c r="AJ93" s="39" t="str">
        <f t="shared" si="26"/>
        <v/>
      </c>
      <c r="AK93" s="39" t="str">
        <f t="shared" si="27"/>
        <v/>
      </c>
      <c r="AL93" s="39" t="str">
        <f t="shared" si="28"/>
        <v/>
      </c>
      <c r="AM93" s="39" t="str">
        <f t="shared" si="29"/>
        <v/>
      </c>
      <c r="AN93" s="39" t="str">
        <f t="shared" si="30"/>
        <v/>
      </c>
      <c r="AO93" s="39" t="str">
        <f t="shared" si="31"/>
        <v/>
      </c>
      <c r="AP93" s="39" t="str">
        <f t="shared" si="32"/>
        <v/>
      </c>
      <c r="AQ93" s="39" t="str">
        <f t="shared" si="33"/>
        <v/>
      </c>
      <c r="AR93" s="39" t="str">
        <f t="shared" si="34"/>
        <v/>
      </c>
      <c r="AS93" s="39" t="str">
        <f t="shared" si="35"/>
        <v/>
      </c>
      <c r="AT93" s="39" t="str">
        <f t="shared" si="36"/>
        <v/>
      </c>
      <c r="AU93" s="39" t="str">
        <f t="shared" si="37"/>
        <v/>
      </c>
    </row>
    <row r="94" spans="1:47" x14ac:dyDescent="0.25">
      <c r="A94" s="93"/>
      <c r="B94" s="69"/>
      <c r="C94" s="69"/>
      <c r="H94" s="39">
        <f t="shared" si="40"/>
        <v>0</v>
      </c>
      <c r="I94" s="39">
        <f t="shared" si="41"/>
        <v>0</v>
      </c>
      <c r="J94" s="39">
        <f t="shared" si="42"/>
        <v>0</v>
      </c>
      <c r="M94" s="53"/>
      <c r="N94" s="39" t="str">
        <f t="shared" si="4"/>
        <v/>
      </c>
      <c r="O94" s="39" t="str">
        <f t="shared" si="5"/>
        <v/>
      </c>
      <c r="P94" s="39" t="str">
        <f t="shared" si="6"/>
        <v/>
      </c>
      <c r="Q94" s="39" t="str">
        <f t="shared" si="7"/>
        <v/>
      </c>
      <c r="R94" s="39" t="str">
        <f t="shared" si="8"/>
        <v/>
      </c>
      <c r="S94" s="39" t="str">
        <f t="shared" si="9"/>
        <v/>
      </c>
      <c r="T94" s="39" t="str">
        <f t="shared" si="10"/>
        <v/>
      </c>
      <c r="U94" s="39" t="str">
        <f t="shared" si="11"/>
        <v/>
      </c>
      <c r="V94" s="39" t="str">
        <f t="shared" si="12"/>
        <v/>
      </c>
      <c r="W94" s="39" t="str">
        <f t="shared" si="13"/>
        <v/>
      </c>
      <c r="X94" s="39" t="str">
        <f t="shared" si="14"/>
        <v/>
      </c>
      <c r="Y94" s="39" t="str">
        <f t="shared" si="15"/>
        <v/>
      </c>
      <c r="Z94" s="39" t="str">
        <f t="shared" si="16"/>
        <v/>
      </c>
      <c r="AA94" s="39" t="str">
        <f t="shared" si="17"/>
        <v/>
      </c>
      <c r="AB94" s="39" t="str">
        <f t="shared" si="18"/>
        <v/>
      </c>
      <c r="AC94" s="39" t="str">
        <f t="shared" si="19"/>
        <v/>
      </c>
      <c r="AD94" s="39" t="str">
        <f t="shared" si="20"/>
        <v/>
      </c>
      <c r="AE94" s="39" t="str">
        <f t="shared" si="21"/>
        <v/>
      </c>
      <c r="AF94" s="39" t="str">
        <f t="shared" si="22"/>
        <v/>
      </c>
      <c r="AG94" s="39" t="str">
        <f t="shared" si="23"/>
        <v/>
      </c>
      <c r="AH94" s="39" t="str">
        <f t="shared" si="24"/>
        <v/>
      </c>
      <c r="AI94" s="39" t="str">
        <f t="shared" si="25"/>
        <v/>
      </c>
      <c r="AJ94" s="39" t="str">
        <f t="shared" si="26"/>
        <v/>
      </c>
      <c r="AK94" s="39" t="str">
        <f t="shared" si="27"/>
        <v/>
      </c>
      <c r="AL94" s="39" t="str">
        <f t="shared" si="28"/>
        <v/>
      </c>
      <c r="AM94" s="39" t="str">
        <f t="shared" si="29"/>
        <v/>
      </c>
      <c r="AN94" s="39" t="str">
        <f t="shared" si="30"/>
        <v/>
      </c>
      <c r="AO94" s="39" t="str">
        <f t="shared" si="31"/>
        <v/>
      </c>
      <c r="AP94" s="39" t="str">
        <f t="shared" si="32"/>
        <v/>
      </c>
      <c r="AQ94" s="39" t="str">
        <f t="shared" si="33"/>
        <v/>
      </c>
      <c r="AR94" s="39" t="str">
        <f t="shared" si="34"/>
        <v/>
      </c>
      <c r="AS94" s="39" t="str">
        <f t="shared" si="35"/>
        <v/>
      </c>
      <c r="AT94" s="39" t="str">
        <f t="shared" si="36"/>
        <v/>
      </c>
      <c r="AU94" s="39" t="str">
        <f t="shared" si="37"/>
        <v/>
      </c>
    </row>
    <row r="95" spans="1:47" x14ac:dyDescent="0.25">
      <c r="A95" s="93"/>
      <c r="B95" s="69"/>
      <c r="C95" s="69"/>
      <c r="H95" s="39">
        <f t="shared" si="40"/>
        <v>0</v>
      </c>
      <c r="I95" s="39">
        <f t="shared" si="41"/>
        <v>0</v>
      </c>
      <c r="J95" s="39">
        <f t="shared" si="42"/>
        <v>0</v>
      </c>
      <c r="M95" s="53"/>
      <c r="N95" s="39" t="str">
        <f t="shared" si="4"/>
        <v/>
      </c>
      <c r="O95" s="39" t="str">
        <f t="shared" si="5"/>
        <v/>
      </c>
      <c r="P95" s="39" t="str">
        <f t="shared" si="6"/>
        <v/>
      </c>
      <c r="Q95" s="39" t="str">
        <f t="shared" si="7"/>
        <v/>
      </c>
      <c r="R95" s="39" t="str">
        <f t="shared" si="8"/>
        <v/>
      </c>
      <c r="S95" s="39" t="str">
        <f t="shared" si="9"/>
        <v/>
      </c>
      <c r="T95" s="39" t="str">
        <f t="shared" si="10"/>
        <v/>
      </c>
      <c r="U95" s="39" t="str">
        <f t="shared" si="11"/>
        <v/>
      </c>
      <c r="V95" s="39" t="str">
        <f t="shared" si="12"/>
        <v/>
      </c>
      <c r="W95" s="39" t="str">
        <f t="shared" si="13"/>
        <v/>
      </c>
      <c r="X95" s="39" t="str">
        <f t="shared" si="14"/>
        <v/>
      </c>
      <c r="Y95" s="39" t="str">
        <f t="shared" si="15"/>
        <v/>
      </c>
      <c r="Z95" s="39" t="str">
        <f t="shared" si="16"/>
        <v/>
      </c>
      <c r="AA95" s="39" t="str">
        <f t="shared" si="17"/>
        <v/>
      </c>
      <c r="AB95" s="39" t="str">
        <f t="shared" si="18"/>
        <v/>
      </c>
      <c r="AC95" s="39" t="str">
        <f t="shared" si="19"/>
        <v/>
      </c>
      <c r="AD95" s="39" t="str">
        <f t="shared" si="20"/>
        <v/>
      </c>
      <c r="AE95" s="39" t="str">
        <f t="shared" si="21"/>
        <v/>
      </c>
      <c r="AF95" s="39" t="str">
        <f t="shared" si="22"/>
        <v/>
      </c>
      <c r="AG95" s="39" t="str">
        <f t="shared" si="23"/>
        <v/>
      </c>
      <c r="AH95" s="39" t="str">
        <f t="shared" si="24"/>
        <v/>
      </c>
      <c r="AI95" s="39" t="str">
        <f t="shared" si="25"/>
        <v/>
      </c>
      <c r="AJ95" s="39" t="str">
        <f t="shared" si="26"/>
        <v/>
      </c>
      <c r="AK95" s="39" t="str">
        <f t="shared" si="27"/>
        <v/>
      </c>
      <c r="AL95" s="39" t="str">
        <f t="shared" si="28"/>
        <v/>
      </c>
      <c r="AM95" s="39" t="str">
        <f t="shared" si="29"/>
        <v/>
      </c>
      <c r="AN95" s="39" t="str">
        <f t="shared" si="30"/>
        <v/>
      </c>
      <c r="AO95" s="39" t="str">
        <f t="shared" si="31"/>
        <v/>
      </c>
      <c r="AP95" s="39" t="str">
        <f t="shared" si="32"/>
        <v/>
      </c>
      <c r="AQ95" s="39" t="str">
        <f t="shared" si="33"/>
        <v/>
      </c>
      <c r="AR95" s="39" t="str">
        <f t="shared" si="34"/>
        <v/>
      </c>
      <c r="AS95" s="39" t="str">
        <f t="shared" si="35"/>
        <v/>
      </c>
      <c r="AT95" s="39" t="str">
        <f t="shared" si="36"/>
        <v/>
      </c>
      <c r="AU95" s="39" t="str">
        <f t="shared" si="37"/>
        <v/>
      </c>
    </row>
    <row r="96" spans="1:47" x14ac:dyDescent="0.25">
      <c r="A96" s="93"/>
      <c r="B96" s="69"/>
      <c r="C96" s="69"/>
      <c r="H96" s="39">
        <f t="shared" si="40"/>
        <v>0</v>
      </c>
      <c r="I96" s="39">
        <f t="shared" si="41"/>
        <v>0</v>
      </c>
      <c r="J96" s="39">
        <f t="shared" si="42"/>
        <v>0</v>
      </c>
      <c r="M96" s="53"/>
      <c r="N96" s="39" t="str">
        <f t="shared" si="4"/>
        <v/>
      </c>
      <c r="O96" s="39" t="str">
        <f t="shared" si="5"/>
        <v/>
      </c>
      <c r="P96" s="39" t="str">
        <f t="shared" si="6"/>
        <v/>
      </c>
      <c r="Q96" s="39" t="str">
        <f t="shared" si="7"/>
        <v/>
      </c>
      <c r="R96" s="39" t="str">
        <f t="shared" si="8"/>
        <v/>
      </c>
      <c r="S96" s="39" t="str">
        <f t="shared" si="9"/>
        <v/>
      </c>
      <c r="T96" s="39" t="str">
        <f t="shared" si="10"/>
        <v/>
      </c>
      <c r="U96" s="39" t="str">
        <f t="shared" si="11"/>
        <v/>
      </c>
      <c r="V96" s="39" t="str">
        <f t="shared" si="12"/>
        <v/>
      </c>
      <c r="W96" s="39" t="str">
        <f t="shared" si="13"/>
        <v/>
      </c>
      <c r="X96" s="39" t="str">
        <f t="shared" si="14"/>
        <v/>
      </c>
      <c r="Y96" s="39" t="str">
        <f t="shared" si="15"/>
        <v/>
      </c>
      <c r="Z96" s="39" t="str">
        <f t="shared" si="16"/>
        <v/>
      </c>
      <c r="AA96" s="39" t="str">
        <f t="shared" si="17"/>
        <v/>
      </c>
      <c r="AB96" s="39" t="str">
        <f t="shared" si="18"/>
        <v/>
      </c>
      <c r="AC96" s="39" t="str">
        <f t="shared" si="19"/>
        <v/>
      </c>
      <c r="AD96" s="39" t="str">
        <f t="shared" si="20"/>
        <v/>
      </c>
      <c r="AE96" s="39" t="str">
        <f t="shared" si="21"/>
        <v/>
      </c>
      <c r="AF96" s="39" t="str">
        <f t="shared" si="22"/>
        <v/>
      </c>
      <c r="AG96" s="39" t="str">
        <f t="shared" si="23"/>
        <v/>
      </c>
      <c r="AH96" s="39" t="str">
        <f t="shared" si="24"/>
        <v/>
      </c>
      <c r="AI96" s="39" t="str">
        <f t="shared" si="25"/>
        <v/>
      </c>
      <c r="AJ96" s="39" t="str">
        <f t="shared" si="26"/>
        <v/>
      </c>
      <c r="AK96" s="39" t="str">
        <f t="shared" si="27"/>
        <v/>
      </c>
      <c r="AL96" s="39" t="str">
        <f t="shared" si="28"/>
        <v/>
      </c>
      <c r="AM96" s="39" t="str">
        <f t="shared" si="29"/>
        <v/>
      </c>
      <c r="AN96" s="39" t="str">
        <f t="shared" si="30"/>
        <v/>
      </c>
      <c r="AO96" s="39" t="str">
        <f t="shared" si="31"/>
        <v/>
      </c>
      <c r="AP96" s="39" t="str">
        <f t="shared" si="32"/>
        <v/>
      </c>
      <c r="AQ96" s="39" t="str">
        <f t="shared" si="33"/>
        <v/>
      </c>
      <c r="AR96" s="39" t="str">
        <f t="shared" si="34"/>
        <v/>
      </c>
      <c r="AS96" s="39" t="str">
        <f t="shared" si="35"/>
        <v/>
      </c>
      <c r="AT96" s="39" t="str">
        <f t="shared" si="36"/>
        <v/>
      </c>
      <c r="AU96" s="39" t="str">
        <f t="shared" si="37"/>
        <v/>
      </c>
    </row>
    <row r="97" spans="1:47" x14ac:dyDescent="0.25">
      <c r="A97" s="93"/>
      <c r="B97" s="69"/>
      <c r="C97" s="69"/>
      <c r="H97" s="39">
        <f t="shared" si="40"/>
        <v>0</v>
      </c>
      <c r="I97" s="39">
        <f t="shared" si="41"/>
        <v>0</v>
      </c>
      <c r="J97" s="39">
        <f t="shared" si="42"/>
        <v>0</v>
      </c>
      <c r="M97" s="53"/>
      <c r="N97" s="39" t="str">
        <f t="shared" si="4"/>
        <v/>
      </c>
      <c r="O97" s="39" t="str">
        <f t="shared" si="5"/>
        <v/>
      </c>
      <c r="P97" s="39" t="str">
        <f t="shared" si="6"/>
        <v/>
      </c>
      <c r="Q97" s="39" t="str">
        <f t="shared" si="7"/>
        <v/>
      </c>
      <c r="R97" s="39" t="str">
        <f t="shared" si="8"/>
        <v/>
      </c>
      <c r="S97" s="39" t="str">
        <f t="shared" si="9"/>
        <v/>
      </c>
      <c r="T97" s="39" t="str">
        <f t="shared" si="10"/>
        <v/>
      </c>
      <c r="U97" s="39" t="str">
        <f t="shared" si="11"/>
        <v/>
      </c>
      <c r="V97" s="39" t="str">
        <f t="shared" si="12"/>
        <v/>
      </c>
      <c r="W97" s="39" t="str">
        <f t="shared" si="13"/>
        <v/>
      </c>
      <c r="X97" s="39" t="str">
        <f t="shared" si="14"/>
        <v/>
      </c>
      <c r="Y97" s="39" t="str">
        <f t="shared" si="15"/>
        <v/>
      </c>
      <c r="Z97" s="39" t="str">
        <f t="shared" si="16"/>
        <v/>
      </c>
      <c r="AA97" s="39" t="str">
        <f t="shared" si="17"/>
        <v/>
      </c>
      <c r="AB97" s="39" t="str">
        <f t="shared" si="18"/>
        <v/>
      </c>
      <c r="AC97" s="39" t="str">
        <f t="shared" si="19"/>
        <v/>
      </c>
      <c r="AD97" s="39" t="str">
        <f t="shared" si="20"/>
        <v/>
      </c>
      <c r="AE97" s="39" t="str">
        <f t="shared" si="21"/>
        <v/>
      </c>
      <c r="AF97" s="39" t="str">
        <f t="shared" si="22"/>
        <v/>
      </c>
      <c r="AG97" s="39" t="str">
        <f t="shared" si="23"/>
        <v/>
      </c>
      <c r="AH97" s="39" t="str">
        <f t="shared" si="24"/>
        <v/>
      </c>
      <c r="AI97" s="39" t="str">
        <f t="shared" si="25"/>
        <v/>
      </c>
      <c r="AJ97" s="39" t="str">
        <f t="shared" si="26"/>
        <v/>
      </c>
      <c r="AK97" s="39" t="str">
        <f t="shared" si="27"/>
        <v/>
      </c>
      <c r="AL97" s="39" t="str">
        <f t="shared" si="28"/>
        <v/>
      </c>
      <c r="AM97" s="39" t="str">
        <f t="shared" si="29"/>
        <v/>
      </c>
      <c r="AN97" s="39" t="str">
        <f t="shared" si="30"/>
        <v/>
      </c>
      <c r="AO97" s="39" t="str">
        <f t="shared" si="31"/>
        <v/>
      </c>
      <c r="AP97" s="39" t="str">
        <f t="shared" si="32"/>
        <v/>
      </c>
      <c r="AQ97" s="39" t="str">
        <f t="shared" si="33"/>
        <v/>
      </c>
      <c r="AR97" s="39" t="str">
        <f t="shared" si="34"/>
        <v/>
      </c>
      <c r="AS97" s="39" t="str">
        <f t="shared" si="35"/>
        <v/>
      </c>
      <c r="AT97" s="39" t="str">
        <f t="shared" si="36"/>
        <v/>
      </c>
      <c r="AU97" s="39" t="str">
        <f t="shared" si="37"/>
        <v/>
      </c>
    </row>
    <row r="98" spans="1:47" x14ac:dyDescent="0.25">
      <c r="A98" s="93"/>
      <c r="B98" s="69"/>
      <c r="C98" s="69"/>
      <c r="H98" s="39">
        <f t="shared" si="38"/>
        <v>0</v>
      </c>
      <c r="I98" s="39">
        <f t="shared" si="3"/>
        <v>0</v>
      </c>
      <c r="J98" s="39">
        <f t="shared" si="39"/>
        <v>0</v>
      </c>
      <c r="M98" s="53"/>
      <c r="N98" s="39" t="str">
        <f t="shared" si="4"/>
        <v/>
      </c>
      <c r="O98" s="39" t="str">
        <f t="shared" si="5"/>
        <v/>
      </c>
      <c r="P98" s="39" t="str">
        <f t="shared" si="6"/>
        <v/>
      </c>
      <c r="Q98" s="39" t="str">
        <f t="shared" si="7"/>
        <v/>
      </c>
      <c r="R98" s="39" t="str">
        <f t="shared" si="8"/>
        <v/>
      </c>
      <c r="S98" s="39" t="str">
        <f t="shared" si="9"/>
        <v/>
      </c>
      <c r="T98" s="39" t="str">
        <f t="shared" si="10"/>
        <v/>
      </c>
      <c r="U98" s="39" t="str">
        <f t="shared" si="11"/>
        <v/>
      </c>
      <c r="V98" s="39" t="str">
        <f t="shared" si="12"/>
        <v/>
      </c>
      <c r="W98" s="39" t="str">
        <f t="shared" si="13"/>
        <v/>
      </c>
      <c r="X98" s="39" t="str">
        <f t="shared" si="14"/>
        <v/>
      </c>
      <c r="Y98" s="39" t="str">
        <f t="shared" si="15"/>
        <v/>
      </c>
      <c r="Z98" s="39" t="str">
        <f t="shared" si="16"/>
        <v/>
      </c>
      <c r="AA98" s="39" t="str">
        <f t="shared" si="17"/>
        <v/>
      </c>
      <c r="AB98" s="39" t="str">
        <f t="shared" si="18"/>
        <v/>
      </c>
      <c r="AC98" s="39" t="str">
        <f t="shared" si="19"/>
        <v/>
      </c>
      <c r="AD98" s="39" t="str">
        <f t="shared" si="20"/>
        <v/>
      </c>
      <c r="AE98" s="39" t="str">
        <f t="shared" si="21"/>
        <v/>
      </c>
      <c r="AF98" s="39" t="str">
        <f t="shared" si="22"/>
        <v/>
      </c>
      <c r="AG98" s="39" t="str">
        <f t="shared" si="23"/>
        <v/>
      </c>
      <c r="AH98" s="39" t="str">
        <f t="shared" si="24"/>
        <v/>
      </c>
      <c r="AI98" s="39" t="str">
        <f t="shared" si="25"/>
        <v/>
      </c>
      <c r="AJ98" s="39" t="str">
        <f t="shared" si="26"/>
        <v/>
      </c>
      <c r="AK98" s="39" t="str">
        <f t="shared" si="27"/>
        <v/>
      </c>
      <c r="AL98" s="39" t="str">
        <f t="shared" si="28"/>
        <v/>
      </c>
      <c r="AM98" s="39" t="str">
        <f t="shared" si="29"/>
        <v/>
      </c>
      <c r="AN98" s="39" t="str">
        <f t="shared" si="30"/>
        <v/>
      </c>
      <c r="AO98" s="39" t="str">
        <f t="shared" si="31"/>
        <v/>
      </c>
      <c r="AP98" s="39" t="str">
        <f t="shared" si="32"/>
        <v/>
      </c>
      <c r="AQ98" s="39" t="str">
        <f t="shared" si="33"/>
        <v/>
      </c>
      <c r="AR98" s="39" t="str">
        <f t="shared" si="34"/>
        <v/>
      </c>
      <c r="AS98" s="39" t="str">
        <f t="shared" si="35"/>
        <v/>
      </c>
      <c r="AT98" s="39" t="str">
        <f t="shared" si="36"/>
        <v/>
      </c>
      <c r="AU98" s="39" t="str">
        <f t="shared" si="37"/>
        <v/>
      </c>
    </row>
    <row r="99" spans="1:47" x14ac:dyDescent="0.25">
      <c r="A99" s="93"/>
      <c r="B99" s="69"/>
      <c r="C99" s="69"/>
      <c r="H99" s="39">
        <f t="shared" si="38"/>
        <v>0</v>
      </c>
      <c r="I99" s="39">
        <f t="shared" si="3"/>
        <v>0</v>
      </c>
      <c r="J99" s="39">
        <f t="shared" si="39"/>
        <v>0</v>
      </c>
      <c r="M99" s="53"/>
      <c r="N99" s="39" t="str">
        <f t="shared" si="4"/>
        <v/>
      </c>
      <c r="O99" s="39" t="str">
        <f t="shared" si="5"/>
        <v/>
      </c>
      <c r="P99" s="39" t="str">
        <f t="shared" si="6"/>
        <v/>
      </c>
      <c r="Q99" s="39" t="str">
        <f t="shared" si="7"/>
        <v/>
      </c>
      <c r="R99" s="39" t="str">
        <f t="shared" si="8"/>
        <v/>
      </c>
      <c r="S99" s="39" t="str">
        <f t="shared" si="9"/>
        <v/>
      </c>
      <c r="T99" s="39" t="str">
        <f t="shared" si="10"/>
        <v/>
      </c>
      <c r="U99" s="39" t="str">
        <f t="shared" si="11"/>
        <v/>
      </c>
      <c r="V99" s="39" t="str">
        <f t="shared" si="12"/>
        <v/>
      </c>
      <c r="W99" s="39" t="str">
        <f t="shared" si="13"/>
        <v/>
      </c>
      <c r="X99" s="39" t="str">
        <f t="shared" si="14"/>
        <v/>
      </c>
      <c r="Y99" s="39" t="str">
        <f t="shared" si="15"/>
        <v/>
      </c>
      <c r="Z99" s="39" t="str">
        <f t="shared" si="16"/>
        <v/>
      </c>
      <c r="AA99" s="39" t="str">
        <f t="shared" si="17"/>
        <v/>
      </c>
      <c r="AB99" s="39" t="str">
        <f t="shared" si="18"/>
        <v/>
      </c>
      <c r="AC99" s="39" t="str">
        <f t="shared" si="19"/>
        <v/>
      </c>
      <c r="AD99" s="39" t="str">
        <f t="shared" si="20"/>
        <v/>
      </c>
      <c r="AE99" s="39" t="str">
        <f t="shared" si="21"/>
        <v/>
      </c>
      <c r="AF99" s="39" t="str">
        <f t="shared" si="22"/>
        <v/>
      </c>
      <c r="AG99" s="39" t="str">
        <f t="shared" si="23"/>
        <v/>
      </c>
      <c r="AH99" s="39" t="str">
        <f t="shared" si="24"/>
        <v/>
      </c>
      <c r="AI99" s="39" t="str">
        <f t="shared" si="25"/>
        <v/>
      </c>
      <c r="AJ99" s="39" t="str">
        <f t="shared" si="26"/>
        <v/>
      </c>
      <c r="AK99" s="39" t="str">
        <f t="shared" si="27"/>
        <v/>
      </c>
      <c r="AL99" s="39" t="str">
        <f t="shared" si="28"/>
        <v/>
      </c>
      <c r="AM99" s="39" t="str">
        <f t="shared" si="29"/>
        <v/>
      </c>
      <c r="AN99" s="39" t="str">
        <f t="shared" si="30"/>
        <v/>
      </c>
      <c r="AO99" s="39" t="str">
        <f t="shared" si="31"/>
        <v/>
      </c>
      <c r="AP99" s="39" t="str">
        <f t="shared" si="32"/>
        <v/>
      </c>
      <c r="AQ99" s="39" t="str">
        <f t="shared" si="33"/>
        <v/>
      </c>
      <c r="AR99" s="39" t="str">
        <f t="shared" si="34"/>
        <v/>
      </c>
      <c r="AS99" s="39" t="str">
        <f t="shared" si="35"/>
        <v/>
      </c>
      <c r="AT99" s="39" t="str">
        <f t="shared" si="36"/>
        <v/>
      </c>
      <c r="AU99" s="39" t="str">
        <f t="shared" si="37"/>
        <v/>
      </c>
    </row>
    <row r="100" spans="1:47" x14ac:dyDescent="0.25">
      <c r="A100" s="93"/>
      <c r="B100" s="69"/>
      <c r="C100" s="69"/>
      <c r="H100" s="39">
        <f t="shared" si="38"/>
        <v>0</v>
      </c>
      <c r="I100" s="39">
        <f t="shared" si="3"/>
        <v>0</v>
      </c>
      <c r="J100" s="39">
        <f t="shared" si="39"/>
        <v>0</v>
      </c>
      <c r="M100" s="53"/>
      <c r="N100" s="39" t="str">
        <f t="shared" si="4"/>
        <v/>
      </c>
      <c r="O100" s="39" t="str">
        <f t="shared" si="5"/>
        <v/>
      </c>
      <c r="P100" s="39" t="str">
        <f t="shared" si="6"/>
        <v/>
      </c>
      <c r="Q100" s="39" t="str">
        <f t="shared" si="7"/>
        <v/>
      </c>
      <c r="R100" s="39" t="str">
        <f t="shared" si="8"/>
        <v/>
      </c>
      <c r="S100" s="39" t="str">
        <f t="shared" si="9"/>
        <v/>
      </c>
      <c r="T100" s="39" t="str">
        <f t="shared" si="10"/>
        <v/>
      </c>
      <c r="U100" s="39" t="str">
        <f t="shared" si="11"/>
        <v/>
      </c>
      <c r="V100" s="39" t="str">
        <f t="shared" si="12"/>
        <v/>
      </c>
      <c r="W100" s="39" t="str">
        <f t="shared" si="13"/>
        <v/>
      </c>
      <c r="X100" s="39" t="str">
        <f t="shared" si="14"/>
        <v/>
      </c>
      <c r="Y100" s="39" t="str">
        <f t="shared" si="15"/>
        <v/>
      </c>
      <c r="Z100" s="39" t="str">
        <f t="shared" si="16"/>
        <v/>
      </c>
      <c r="AA100" s="39" t="str">
        <f t="shared" si="17"/>
        <v/>
      </c>
      <c r="AB100" s="39" t="str">
        <f t="shared" si="18"/>
        <v/>
      </c>
      <c r="AC100" s="39" t="str">
        <f t="shared" si="19"/>
        <v/>
      </c>
      <c r="AD100" s="39" t="str">
        <f t="shared" si="20"/>
        <v/>
      </c>
      <c r="AE100" s="39" t="str">
        <f t="shared" si="21"/>
        <v/>
      </c>
      <c r="AF100" s="39" t="str">
        <f t="shared" si="22"/>
        <v/>
      </c>
      <c r="AG100" s="39" t="str">
        <f t="shared" si="23"/>
        <v/>
      </c>
      <c r="AH100" s="39" t="str">
        <f t="shared" si="24"/>
        <v/>
      </c>
      <c r="AI100" s="39" t="str">
        <f t="shared" si="25"/>
        <v/>
      </c>
      <c r="AJ100" s="39" t="str">
        <f t="shared" si="26"/>
        <v/>
      </c>
      <c r="AK100" s="39" t="str">
        <f t="shared" si="27"/>
        <v/>
      </c>
      <c r="AL100" s="39" t="str">
        <f t="shared" si="28"/>
        <v/>
      </c>
      <c r="AM100" s="39" t="str">
        <f t="shared" si="29"/>
        <v/>
      </c>
      <c r="AN100" s="39" t="str">
        <f t="shared" si="30"/>
        <v/>
      </c>
      <c r="AO100" s="39" t="str">
        <f t="shared" si="31"/>
        <v/>
      </c>
      <c r="AP100" s="39" t="str">
        <f t="shared" si="32"/>
        <v/>
      </c>
      <c r="AQ100" s="39" t="str">
        <f t="shared" si="33"/>
        <v/>
      </c>
      <c r="AR100" s="39" t="str">
        <f t="shared" si="34"/>
        <v/>
      </c>
      <c r="AS100" s="39" t="str">
        <f t="shared" si="35"/>
        <v/>
      </c>
      <c r="AT100" s="39" t="str">
        <f t="shared" si="36"/>
        <v/>
      </c>
      <c r="AU100" s="39" t="str">
        <f t="shared" si="37"/>
        <v/>
      </c>
    </row>
    <row r="101" spans="1:47" x14ac:dyDescent="0.25">
      <c r="A101" s="93"/>
      <c r="B101" s="69"/>
      <c r="C101" s="69"/>
      <c r="H101" s="39">
        <f t="shared" si="38"/>
        <v>0</v>
      </c>
      <c r="I101" s="39">
        <f t="shared" si="3"/>
        <v>0</v>
      </c>
      <c r="J101" s="39">
        <f t="shared" si="39"/>
        <v>0</v>
      </c>
      <c r="M101" s="53"/>
      <c r="N101" s="39" t="str">
        <f t="shared" si="4"/>
        <v/>
      </c>
      <c r="O101" s="39" t="str">
        <f t="shared" si="5"/>
        <v/>
      </c>
      <c r="P101" s="39" t="str">
        <f t="shared" si="6"/>
        <v/>
      </c>
      <c r="Q101" s="39" t="str">
        <f t="shared" si="7"/>
        <v/>
      </c>
      <c r="R101" s="39" t="str">
        <f t="shared" si="8"/>
        <v/>
      </c>
      <c r="S101" s="39" t="str">
        <f t="shared" si="9"/>
        <v/>
      </c>
      <c r="T101" s="39" t="str">
        <f t="shared" si="10"/>
        <v/>
      </c>
      <c r="U101" s="39" t="str">
        <f t="shared" si="11"/>
        <v/>
      </c>
      <c r="V101" s="39" t="str">
        <f t="shared" si="12"/>
        <v/>
      </c>
      <c r="W101" s="39" t="str">
        <f t="shared" si="13"/>
        <v/>
      </c>
      <c r="X101" s="39" t="str">
        <f t="shared" si="14"/>
        <v/>
      </c>
      <c r="Y101" s="39" t="str">
        <f t="shared" si="15"/>
        <v/>
      </c>
      <c r="Z101" s="39" t="str">
        <f t="shared" si="16"/>
        <v/>
      </c>
      <c r="AA101" s="39" t="str">
        <f t="shared" si="17"/>
        <v/>
      </c>
      <c r="AB101" s="39" t="str">
        <f t="shared" si="18"/>
        <v/>
      </c>
      <c r="AC101" s="39" t="str">
        <f t="shared" si="19"/>
        <v/>
      </c>
      <c r="AD101" s="39" t="str">
        <f t="shared" si="20"/>
        <v/>
      </c>
      <c r="AE101" s="39" t="str">
        <f t="shared" si="21"/>
        <v/>
      </c>
      <c r="AF101" s="39" t="str">
        <f t="shared" si="22"/>
        <v/>
      </c>
      <c r="AG101" s="39" t="str">
        <f t="shared" si="23"/>
        <v/>
      </c>
      <c r="AH101" s="39" t="str">
        <f t="shared" si="24"/>
        <v/>
      </c>
      <c r="AI101" s="39" t="str">
        <f t="shared" si="25"/>
        <v/>
      </c>
      <c r="AJ101" s="39" t="str">
        <f t="shared" si="26"/>
        <v/>
      </c>
      <c r="AK101" s="39" t="str">
        <f t="shared" si="27"/>
        <v/>
      </c>
      <c r="AL101" s="39" t="str">
        <f t="shared" si="28"/>
        <v/>
      </c>
      <c r="AM101" s="39" t="str">
        <f t="shared" si="29"/>
        <v/>
      </c>
      <c r="AN101" s="39" t="str">
        <f t="shared" si="30"/>
        <v/>
      </c>
      <c r="AO101" s="39" t="str">
        <f t="shared" si="31"/>
        <v/>
      </c>
      <c r="AP101" s="39" t="str">
        <f t="shared" si="32"/>
        <v/>
      </c>
      <c r="AQ101" s="39" t="str">
        <f t="shared" si="33"/>
        <v/>
      </c>
      <c r="AR101" s="39" t="str">
        <f t="shared" si="34"/>
        <v/>
      </c>
      <c r="AS101" s="39" t="str">
        <f t="shared" si="35"/>
        <v/>
      </c>
      <c r="AT101" s="39" t="str">
        <f t="shared" si="36"/>
        <v/>
      </c>
      <c r="AU101" s="39" t="str">
        <f t="shared" si="37"/>
        <v/>
      </c>
    </row>
    <row r="102" spans="1:47" x14ac:dyDescent="0.25">
      <c r="A102" s="93"/>
      <c r="B102" s="69"/>
      <c r="C102" s="69"/>
      <c r="H102" s="39">
        <f t="shared" si="38"/>
        <v>0</v>
      </c>
      <c r="I102" s="39">
        <f t="shared" si="3"/>
        <v>0</v>
      </c>
      <c r="J102" s="39">
        <f t="shared" si="39"/>
        <v>0</v>
      </c>
      <c r="M102" s="53"/>
      <c r="N102" s="39" t="str">
        <f t="shared" si="4"/>
        <v/>
      </c>
      <c r="O102" s="39" t="str">
        <f t="shared" si="5"/>
        <v/>
      </c>
      <c r="P102" s="39" t="str">
        <f t="shared" si="6"/>
        <v/>
      </c>
      <c r="Q102" s="39" t="str">
        <f t="shared" si="7"/>
        <v/>
      </c>
      <c r="R102" s="39" t="str">
        <f t="shared" si="8"/>
        <v/>
      </c>
      <c r="S102" s="39" t="str">
        <f t="shared" si="9"/>
        <v/>
      </c>
      <c r="T102" s="39" t="str">
        <f t="shared" si="10"/>
        <v/>
      </c>
      <c r="U102" s="39" t="str">
        <f t="shared" si="11"/>
        <v/>
      </c>
      <c r="V102" s="39" t="str">
        <f t="shared" si="12"/>
        <v/>
      </c>
      <c r="W102" s="39" t="str">
        <f t="shared" si="13"/>
        <v/>
      </c>
      <c r="X102" s="39" t="str">
        <f t="shared" si="14"/>
        <v/>
      </c>
      <c r="Y102" s="39" t="str">
        <f t="shared" si="15"/>
        <v/>
      </c>
      <c r="Z102" s="39" t="str">
        <f t="shared" si="16"/>
        <v/>
      </c>
      <c r="AA102" s="39" t="str">
        <f t="shared" si="17"/>
        <v/>
      </c>
      <c r="AB102" s="39" t="str">
        <f t="shared" si="18"/>
        <v/>
      </c>
      <c r="AC102" s="39" t="str">
        <f t="shared" si="19"/>
        <v/>
      </c>
      <c r="AD102" s="39" t="str">
        <f t="shared" si="20"/>
        <v/>
      </c>
      <c r="AE102" s="39" t="str">
        <f t="shared" si="21"/>
        <v/>
      </c>
      <c r="AF102" s="39" t="str">
        <f t="shared" si="22"/>
        <v/>
      </c>
      <c r="AG102" s="39" t="str">
        <f t="shared" si="23"/>
        <v/>
      </c>
      <c r="AH102" s="39" t="str">
        <f t="shared" si="24"/>
        <v/>
      </c>
      <c r="AI102" s="39" t="str">
        <f t="shared" si="25"/>
        <v/>
      </c>
      <c r="AJ102" s="39" t="str">
        <f t="shared" si="26"/>
        <v/>
      </c>
      <c r="AK102" s="39" t="str">
        <f t="shared" si="27"/>
        <v/>
      </c>
      <c r="AL102" s="39" t="str">
        <f t="shared" si="28"/>
        <v/>
      </c>
      <c r="AM102" s="39" t="str">
        <f t="shared" si="29"/>
        <v/>
      </c>
      <c r="AN102" s="39" t="str">
        <f t="shared" si="30"/>
        <v/>
      </c>
      <c r="AO102" s="39" t="str">
        <f t="shared" si="31"/>
        <v/>
      </c>
      <c r="AP102" s="39" t="str">
        <f t="shared" si="32"/>
        <v/>
      </c>
      <c r="AQ102" s="39" t="str">
        <f t="shared" si="33"/>
        <v/>
      </c>
      <c r="AR102" s="39" t="str">
        <f t="shared" si="34"/>
        <v/>
      </c>
      <c r="AS102" s="39" t="str">
        <f t="shared" si="35"/>
        <v/>
      </c>
      <c r="AT102" s="39" t="str">
        <f t="shared" si="36"/>
        <v/>
      </c>
      <c r="AU102" s="39" t="str">
        <f t="shared" si="37"/>
        <v/>
      </c>
    </row>
    <row r="103" spans="1:47" x14ac:dyDescent="0.25">
      <c r="A103" s="93"/>
      <c r="B103" s="69"/>
      <c r="C103" s="69"/>
      <c r="H103" s="39">
        <f t="shared" si="38"/>
        <v>0</v>
      </c>
      <c r="I103" s="39">
        <f t="shared" si="3"/>
        <v>0</v>
      </c>
      <c r="J103" s="39">
        <f t="shared" si="39"/>
        <v>0</v>
      </c>
      <c r="M103" s="53"/>
      <c r="N103" s="39" t="str">
        <f t="shared" si="4"/>
        <v/>
      </c>
      <c r="O103" s="39" t="str">
        <f t="shared" si="5"/>
        <v/>
      </c>
      <c r="P103" s="39" t="str">
        <f t="shared" si="6"/>
        <v/>
      </c>
      <c r="Q103" s="39" t="str">
        <f t="shared" si="7"/>
        <v/>
      </c>
      <c r="R103" s="39" t="str">
        <f t="shared" si="8"/>
        <v/>
      </c>
      <c r="S103" s="39" t="str">
        <f t="shared" si="9"/>
        <v/>
      </c>
      <c r="T103" s="39" t="str">
        <f t="shared" si="10"/>
        <v/>
      </c>
      <c r="U103" s="39" t="str">
        <f t="shared" si="11"/>
        <v/>
      </c>
      <c r="V103" s="39" t="str">
        <f t="shared" si="12"/>
        <v/>
      </c>
      <c r="W103" s="39" t="str">
        <f t="shared" si="13"/>
        <v/>
      </c>
      <c r="X103" s="39" t="str">
        <f t="shared" si="14"/>
        <v/>
      </c>
      <c r="Y103" s="39" t="str">
        <f t="shared" si="15"/>
        <v/>
      </c>
      <c r="Z103" s="39" t="str">
        <f t="shared" si="16"/>
        <v/>
      </c>
      <c r="AA103" s="39" t="str">
        <f t="shared" si="17"/>
        <v/>
      </c>
      <c r="AB103" s="39" t="str">
        <f t="shared" si="18"/>
        <v/>
      </c>
      <c r="AC103" s="39" t="str">
        <f t="shared" si="19"/>
        <v/>
      </c>
      <c r="AD103" s="39" t="str">
        <f t="shared" si="20"/>
        <v/>
      </c>
      <c r="AE103" s="39" t="str">
        <f t="shared" si="21"/>
        <v/>
      </c>
      <c r="AF103" s="39" t="str">
        <f t="shared" si="22"/>
        <v/>
      </c>
      <c r="AG103" s="39" t="str">
        <f t="shared" si="23"/>
        <v/>
      </c>
      <c r="AH103" s="39" t="str">
        <f t="shared" si="24"/>
        <v/>
      </c>
      <c r="AI103" s="39" t="str">
        <f t="shared" si="25"/>
        <v/>
      </c>
      <c r="AJ103" s="39" t="str">
        <f t="shared" si="26"/>
        <v/>
      </c>
      <c r="AK103" s="39" t="str">
        <f t="shared" si="27"/>
        <v/>
      </c>
      <c r="AL103" s="39" t="str">
        <f t="shared" si="28"/>
        <v/>
      </c>
      <c r="AM103" s="39" t="str">
        <f t="shared" si="29"/>
        <v/>
      </c>
      <c r="AN103" s="39" t="str">
        <f t="shared" si="30"/>
        <v/>
      </c>
      <c r="AO103" s="39" t="str">
        <f t="shared" si="31"/>
        <v/>
      </c>
      <c r="AP103" s="39" t="str">
        <f t="shared" si="32"/>
        <v/>
      </c>
      <c r="AQ103" s="39" t="str">
        <f t="shared" si="33"/>
        <v/>
      </c>
      <c r="AR103" s="39" t="str">
        <f t="shared" si="34"/>
        <v/>
      </c>
      <c r="AS103" s="39" t="str">
        <f t="shared" si="35"/>
        <v/>
      </c>
      <c r="AT103" s="39" t="str">
        <f t="shared" si="36"/>
        <v/>
      </c>
      <c r="AU103" s="39" t="str">
        <f t="shared" si="37"/>
        <v/>
      </c>
    </row>
    <row r="104" spans="1:47" x14ac:dyDescent="0.25">
      <c r="A104" s="93"/>
      <c r="B104" s="69"/>
      <c r="C104" s="69"/>
      <c r="H104" s="39">
        <f t="shared" si="38"/>
        <v>0</v>
      </c>
      <c r="I104" s="39">
        <f t="shared" si="3"/>
        <v>0</v>
      </c>
      <c r="J104" s="39">
        <f t="shared" si="39"/>
        <v>0</v>
      </c>
      <c r="M104" s="53"/>
      <c r="N104" s="39" t="str">
        <f t="shared" ref="N104:N128" si="43">IF($M104=1,$J104,"")</f>
        <v/>
      </c>
      <c r="O104" s="39" t="str">
        <f t="shared" ref="O104:O128" si="44">IF($M104=12,$J104,"")</f>
        <v/>
      </c>
      <c r="P104" s="39" t="str">
        <f t="shared" ref="P104:P128" si="45">IF($M104=22,$J104,"")</f>
        <v/>
      </c>
      <c r="Q104" s="39" t="str">
        <f t="shared" ref="Q104:Q128" si="46">IF($M104=41,$J104,"")</f>
        <v/>
      </c>
      <c r="R104" s="39" t="str">
        <f t="shared" ref="R104:R128" si="47">IF($M104=69,$J104,"")</f>
        <v/>
      </c>
      <c r="S104" s="39" t="str">
        <f t="shared" ref="S104:S128" si="48">IF($M104=96,$J104,"")</f>
        <v/>
      </c>
      <c r="T104" s="39" t="str">
        <f t="shared" ref="T104:T128" si="49">IF($M104=98,$J104,"")</f>
        <v/>
      </c>
      <c r="U104" s="39" t="str">
        <f t="shared" ref="U104:U128" si="50">IF($M104=121,$J104,"")</f>
        <v/>
      </c>
      <c r="V104" s="39" t="str">
        <f t="shared" ref="V104:V128" si="51">IF($M104=125,$J104,"")</f>
        <v/>
      </c>
      <c r="W104" s="39" t="str">
        <f t="shared" ref="W104:W128" si="52">IF($M104=141,$J104,"")</f>
        <v/>
      </c>
      <c r="X104" s="39" t="str">
        <f t="shared" ref="X104:X128" si="53">IF($M104=144,$J104,"")</f>
        <v/>
      </c>
      <c r="Y104" s="39" t="str">
        <f t="shared" ref="Y104:Y128" si="54">IF($M104=148,$J104,"")</f>
        <v/>
      </c>
      <c r="Z104" s="39" t="str">
        <f t="shared" ref="Z104:Z128" si="55">IF($M104=150,$J104,"")</f>
        <v/>
      </c>
      <c r="AA104" s="39" t="str">
        <f t="shared" ref="AA104:AA128" si="56">IF($M104=152,$J104,"")</f>
        <v/>
      </c>
      <c r="AB104" s="39" t="str">
        <f t="shared" ref="AB104:AB128" si="57">IF($M104=154,$J104,"")</f>
        <v/>
      </c>
      <c r="AC104" s="39" t="str">
        <f t="shared" ref="AC104:AC128" si="58">IF($M104=156,$J104,"")</f>
        <v/>
      </c>
      <c r="AD104" s="39" t="str">
        <f t="shared" ref="AD104:AD128" si="59">IF($M104=163,$J104,"")</f>
        <v/>
      </c>
      <c r="AE104" s="39" t="str">
        <f t="shared" ref="AE104:AE128" si="60">IF($M104=167,$J104,"")</f>
        <v/>
      </c>
      <c r="AF104" s="39" t="str">
        <f t="shared" ref="AF104:AF128" si="61">IF($M104=168,$J104,"")</f>
        <v/>
      </c>
      <c r="AG104" s="39" t="str">
        <f t="shared" ref="AG104:AG128" si="62">IF($M104=172,$J104,"")</f>
        <v/>
      </c>
      <c r="AH104" s="39" t="str">
        <f t="shared" ref="AH104:AH128" si="63">IF($M104=173,$J104,"")</f>
        <v/>
      </c>
      <c r="AI104" s="39" t="str">
        <f t="shared" ref="AI104:AI128" si="64">IF($M104=174,$J104,"")</f>
        <v/>
      </c>
      <c r="AJ104" s="39" t="str">
        <f t="shared" ref="AJ104:AJ128" si="65">IF($M104=178,$J104,"")</f>
        <v/>
      </c>
      <c r="AK104" s="39" t="str">
        <f t="shared" ref="AK104:AK128" si="66">IF($M104=180,$J104,"")</f>
        <v/>
      </c>
      <c r="AL104" s="39" t="str">
        <f t="shared" ref="AL104:AL128" si="67">IF($M104=188,$J104,"")</f>
        <v/>
      </c>
      <c r="AM104" s="39" t="str">
        <f t="shared" ref="AM104:AM128" si="68">IF($M104=303,$J104,"")</f>
        <v/>
      </c>
      <c r="AN104" s="39" t="str">
        <f t="shared" ref="AN104:AN128" si="69">IF($M104=422,$J104,"")</f>
        <v/>
      </c>
      <c r="AO104" s="39" t="str">
        <f t="shared" ref="AO104:AO128" si="70">IF($M104=442,$J104,"")</f>
        <v/>
      </c>
      <c r="AP104" s="39" t="str">
        <f t="shared" ref="AP104:AP128" si="71">IF($M104=587,$J104,"")</f>
        <v/>
      </c>
      <c r="AQ104" s="39" t="str">
        <f t="shared" ref="AQ104:AQ128" si="72">IF($M104=597,$J104,"")</f>
        <v/>
      </c>
      <c r="AR104" s="39" t="str">
        <f t="shared" ref="AR104:AR128" si="73">IF($M104=600,$J104,"")</f>
        <v/>
      </c>
      <c r="AS104" s="39" t="str">
        <f t="shared" ref="AS104:AS128" si="74">IF($M104=681,$J104,"")</f>
        <v/>
      </c>
      <c r="AT104" s="39" t="str">
        <f t="shared" ref="AT104:AT128" si="75">IF($M104=610,$J104,"")</f>
        <v/>
      </c>
      <c r="AU104" s="39" t="str">
        <f t="shared" ref="AU104:AU128" si="76">IF($M104=798,$J104,"")</f>
        <v/>
      </c>
    </row>
    <row r="105" spans="1:47" x14ac:dyDescent="0.25">
      <c r="A105" s="93"/>
      <c r="B105" s="69"/>
      <c r="C105" s="69"/>
      <c r="H105" s="39">
        <f t="shared" si="38"/>
        <v>0</v>
      </c>
      <c r="I105" s="39">
        <f t="shared" si="3"/>
        <v>0</v>
      </c>
      <c r="J105" s="39">
        <f t="shared" si="39"/>
        <v>0</v>
      </c>
      <c r="M105" s="53"/>
      <c r="N105" s="39" t="str">
        <f t="shared" si="43"/>
        <v/>
      </c>
      <c r="O105" s="39" t="str">
        <f t="shared" si="44"/>
        <v/>
      </c>
      <c r="P105" s="39" t="str">
        <f t="shared" si="45"/>
        <v/>
      </c>
      <c r="Q105" s="39" t="str">
        <f t="shared" si="46"/>
        <v/>
      </c>
      <c r="R105" s="39" t="str">
        <f t="shared" si="47"/>
        <v/>
      </c>
      <c r="S105" s="39" t="str">
        <f t="shared" si="48"/>
        <v/>
      </c>
      <c r="T105" s="39" t="str">
        <f t="shared" si="49"/>
        <v/>
      </c>
      <c r="U105" s="39" t="str">
        <f t="shared" si="50"/>
        <v/>
      </c>
      <c r="V105" s="39" t="str">
        <f t="shared" si="51"/>
        <v/>
      </c>
      <c r="W105" s="39" t="str">
        <f t="shared" si="52"/>
        <v/>
      </c>
      <c r="X105" s="39" t="str">
        <f t="shared" si="53"/>
        <v/>
      </c>
      <c r="Y105" s="39" t="str">
        <f t="shared" si="54"/>
        <v/>
      </c>
      <c r="Z105" s="39" t="str">
        <f t="shared" si="55"/>
        <v/>
      </c>
      <c r="AA105" s="39" t="str">
        <f t="shared" si="56"/>
        <v/>
      </c>
      <c r="AB105" s="39" t="str">
        <f t="shared" si="57"/>
        <v/>
      </c>
      <c r="AC105" s="39" t="str">
        <f t="shared" si="58"/>
        <v/>
      </c>
      <c r="AD105" s="39" t="str">
        <f t="shared" si="59"/>
        <v/>
      </c>
      <c r="AE105" s="39" t="str">
        <f t="shared" si="60"/>
        <v/>
      </c>
      <c r="AF105" s="39" t="str">
        <f t="shared" si="61"/>
        <v/>
      </c>
      <c r="AG105" s="39" t="str">
        <f t="shared" si="62"/>
        <v/>
      </c>
      <c r="AH105" s="39" t="str">
        <f t="shared" si="63"/>
        <v/>
      </c>
      <c r="AI105" s="39" t="str">
        <f t="shared" si="64"/>
        <v/>
      </c>
      <c r="AJ105" s="39" t="str">
        <f t="shared" si="65"/>
        <v/>
      </c>
      <c r="AK105" s="39" t="str">
        <f t="shared" si="66"/>
        <v/>
      </c>
      <c r="AL105" s="39" t="str">
        <f t="shared" si="67"/>
        <v/>
      </c>
      <c r="AM105" s="39" t="str">
        <f t="shared" si="68"/>
        <v/>
      </c>
      <c r="AN105" s="39" t="str">
        <f t="shared" si="69"/>
        <v/>
      </c>
      <c r="AO105" s="39" t="str">
        <f t="shared" si="70"/>
        <v/>
      </c>
      <c r="AP105" s="39" t="str">
        <f t="shared" si="71"/>
        <v/>
      </c>
      <c r="AQ105" s="39" t="str">
        <f t="shared" si="72"/>
        <v/>
      </c>
      <c r="AR105" s="39" t="str">
        <f t="shared" si="73"/>
        <v/>
      </c>
      <c r="AS105" s="39" t="str">
        <f t="shared" si="74"/>
        <v/>
      </c>
      <c r="AT105" s="39" t="str">
        <f t="shared" si="75"/>
        <v/>
      </c>
      <c r="AU105" s="39" t="str">
        <f t="shared" si="76"/>
        <v/>
      </c>
    </row>
    <row r="106" spans="1:47" x14ac:dyDescent="0.25">
      <c r="A106" s="93"/>
      <c r="B106" s="69"/>
      <c r="C106" s="69"/>
      <c r="H106" s="39">
        <f t="shared" si="38"/>
        <v>0</v>
      </c>
      <c r="I106" s="39">
        <f t="shared" si="3"/>
        <v>0</v>
      </c>
      <c r="J106" s="39">
        <f t="shared" si="39"/>
        <v>0</v>
      </c>
      <c r="M106" s="53"/>
      <c r="N106" s="39" t="str">
        <f t="shared" si="43"/>
        <v/>
      </c>
      <c r="O106" s="39" t="str">
        <f t="shared" si="44"/>
        <v/>
      </c>
      <c r="P106" s="39" t="str">
        <f t="shared" si="45"/>
        <v/>
      </c>
      <c r="Q106" s="39" t="str">
        <f t="shared" si="46"/>
        <v/>
      </c>
      <c r="R106" s="39" t="str">
        <f t="shared" si="47"/>
        <v/>
      </c>
      <c r="S106" s="39" t="str">
        <f t="shared" si="48"/>
        <v/>
      </c>
      <c r="T106" s="39" t="str">
        <f t="shared" si="49"/>
        <v/>
      </c>
      <c r="U106" s="39" t="str">
        <f t="shared" si="50"/>
        <v/>
      </c>
      <c r="V106" s="39" t="str">
        <f t="shared" si="51"/>
        <v/>
      </c>
      <c r="W106" s="39" t="str">
        <f t="shared" si="52"/>
        <v/>
      </c>
      <c r="X106" s="39" t="str">
        <f t="shared" si="53"/>
        <v/>
      </c>
      <c r="Y106" s="39" t="str">
        <f t="shared" si="54"/>
        <v/>
      </c>
      <c r="Z106" s="39" t="str">
        <f t="shared" si="55"/>
        <v/>
      </c>
      <c r="AA106" s="39" t="str">
        <f t="shared" si="56"/>
        <v/>
      </c>
      <c r="AB106" s="39" t="str">
        <f t="shared" si="57"/>
        <v/>
      </c>
      <c r="AC106" s="39" t="str">
        <f t="shared" si="58"/>
        <v/>
      </c>
      <c r="AD106" s="39" t="str">
        <f t="shared" si="59"/>
        <v/>
      </c>
      <c r="AE106" s="39" t="str">
        <f t="shared" si="60"/>
        <v/>
      </c>
      <c r="AF106" s="39" t="str">
        <f t="shared" si="61"/>
        <v/>
      </c>
      <c r="AG106" s="39" t="str">
        <f t="shared" si="62"/>
        <v/>
      </c>
      <c r="AH106" s="39" t="str">
        <f t="shared" si="63"/>
        <v/>
      </c>
      <c r="AI106" s="39" t="str">
        <f t="shared" si="64"/>
        <v/>
      </c>
      <c r="AJ106" s="39" t="str">
        <f t="shared" si="65"/>
        <v/>
      </c>
      <c r="AK106" s="39" t="str">
        <f t="shared" si="66"/>
        <v/>
      </c>
      <c r="AL106" s="39" t="str">
        <f t="shared" si="67"/>
        <v/>
      </c>
      <c r="AM106" s="39" t="str">
        <f t="shared" si="68"/>
        <v/>
      </c>
      <c r="AN106" s="39" t="str">
        <f t="shared" si="69"/>
        <v/>
      </c>
      <c r="AO106" s="39" t="str">
        <f t="shared" si="70"/>
        <v/>
      </c>
      <c r="AP106" s="39" t="str">
        <f t="shared" si="71"/>
        <v/>
      </c>
      <c r="AQ106" s="39" t="str">
        <f t="shared" si="72"/>
        <v/>
      </c>
      <c r="AR106" s="39" t="str">
        <f t="shared" si="73"/>
        <v/>
      </c>
      <c r="AS106" s="39" t="str">
        <f t="shared" si="74"/>
        <v/>
      </c>
      <c r="AT106" s="39" t="str">
        <f t="shared" si="75"/>
        <v/>
      </c>
      <c r="AU106" s="39" t="str">
        <f t="shared" si="76"/>
        <v/>
      </c>
    </row>
    <row r="107" spans="1:47" x14ac:dyDescent="0.25">
      <c r="A107" s="93"/>
      <c r="B107" s="69"/>
      <c r="C107" s="69"/>
      <c r="H107" s="39">
        <f t="shared" si="38"/>
        <v>0</v>
      </c>
      <c r="I107" s="39">
        <f t="shared" si="3"/>
        <v>0</v>
      </c>
      <c r="J107" s="39">
        <f t="shared" si="39"/>
        <v>0</v>
      </c>
      <c r="M107" s="53"/>
      <c r="N107" s="39" t="str">
        <f t="shared" si="43"/>
        <v/>
      </c>
      <c r="O107" s="39" t="str">
        <f t="shared" si="44"/>
        <v/>
      </c>
      <c r="P107" s="39" t="str">
        <f t="shared" si="45"/>
        <v/>
      </c>
      <c r="Q107" s="39" t="str">
        <f t="shared" si="46"/>
        <v/>
      </c>
      <c r="R107" s="39" t="str">
        <f t="shared" si="47"/>
        <v/>
      </c>
      <c r="S107" s="39" t="str">
        <f t="shared" si="48"/>
        <v/>
      </c>
      <c r="T107" s="39" t="str">
        <f t="shared" si="49"/>
        <v/>
      </c>
      <c r="U107" s="39" t="str">
        <f t="shared" si="50"/>
        <v/>
      </c>
      <c r="V107" s="39" t="str">
        <f t="shared" si="51"/>
        <v/>
      </c>
      <c r="W107" s="39" t="str">
        <f t="shared" si="52"/>
        <v/>
      </c>
      <c r="X107" s="39" t="str">
        <f t="shared" si="53"/>
        <v/>
      </c>
      <c r="Y107" s="39" t="str">
        <f t="shared" si="54"/>
        <v/>
      </c>
      <c r="Z107" s="39" t="str">
        <f t="shared" si="55"/>
        <v/>
      </c>
      <c r="AA107" s="39" t="str">
        <f t="shared" si="56"/>
        <v/>
      </c>
      <c r="AB107" s="39" t="str">
        <f t="shared" si="57"/>
        <v/>
      </c>
      <c r="AC107" s="39" t="str">
        <f t="shared" si="58"/>
        <v/>
      </c>
      <c r="AD107" s="39" t="str">
        <f t="shared" si="59"/>
        <v/>
      </c>
      <c r="AE107" s="39" t="str">
        <f t="shared" si="60"/>
        <v/>
      </c>
      <c r="AF107" s="39" t="str">
        <f t="shared" si="61"/>
        <v/>
      </c>
      <c r="AG107" s="39" t="str">
        <f t="shared" si="62"/>
        <v/>
      </c>
      <c r="AH107" s="39" t="str">
        <f t="shared" si="63"/>
        <v/>
      </c>
      <c r="AI107" s="39" t="str">
        <f t="shared" si="64"/>
        <v/>
      </c>
      <c r="AJ107" s="39" t="str">
        <f t="shared" si="65"/>
        <v/>
      </c>
      <c r="AK107" s="39" t="str">
        <f t="shared" si="66"/>
        <v/>
      </c>
      <c r="AL107" s="39" t="str">
        <f t="shared" si="67"/>
        <v/>
      </c>
      <c r="AM107" s="39" t="str">
        <f t="shared" si="68"/>
        <v/>
      </c>
      <c r="AN107" s="39" t="str">
        <f t="shared" si="69"/>
        <v/>
      </c>
      <c r="AO107" s="39" t="str">
        <f t="shared" si="70"/>
        <v/>
      </c>
      <c r="AP107" s="39" t="str">
        <f t="shared" si="71"/>
        <v/>
      </c>
      <c r="AQ107" s="39" t="str">
        <f t="shared" si="72"/>
        <v/>
      </c>
      <c r="AR107" s="39" t="str">
        <f t="shared" si="73"/>
        <v/>
      </c>
      <c r="AS107" s="39" t="str">
        <f t="shared" si="74"/>
        <v/>
      </c>
      <c r="AT107" s="39" t="str">
        <f t="shared" si="75"/>
        <v/>
      </c>
      <c r="AU107" s="39" t="str">
        <f t="shared" si="76"/>
        <v/>
      </c>
    </row>
    <row r="108" spans="1:47" x14ac:dyDescent="0.25">
      <c r="A108" s="93"/>
      <c r="B108" s="69"/>
      <c r="C108" s="69"/>
      <c r="H108" s="39">
        <f t="shared" si="38"/>
        <v>0</v>
      </c>
      <c r="I108" s="39">
        <f t="shared" si="3"/>
        <v>0</v>
      </c>
      <c r="J108" s="39">
        <f t="shared" si="39"/>
        <v>0</v>
      </c>
      <c r="M108" s="53"/>
      <c r="N108" s="39" t="str">
        <f t="shared" si="43"/>
        <v/>
      </c>
      <c r="O108" s="39" t="str">
        <f t="shared" si="44"/>
        <v/>
      </c>
      <c r="P108" s="39" t="str">
        <f t="shared" si="45"/>
        <v/>
      </c>
      <c r="Q108" s="39" t="str">
        <f t="shared" si="46"/>
        <v/>
      </c>
      <c r="R108" s="39" t="str">
        <f t="shared" si="47"/>
        <v/>
      </c>
      <c r="S108" s="39" t="str">
        <f t="shared" si="48"/>
        <v/>
      </c>
      <c r="T108" s="39" t="str">
        <f t="shared" si="49"/>
        <v/>
      </c>
      <c r="U108" s="39" t="str">
        <f t="shared" si="50"/>
        <v/>
      </c>
      <c r="V108" s="39" t="str">
        <f t="shared" si="51"/>
        <v/>
      </c>
      <c r="W108" s="39" t="str">
        <f t="shared" si="52"/>
        <v/>
      </c>
      <c r="X108" s="39" t="str">
        <f t="shared" si="53"/>
        <v/>
      </c>
      <c r="Y108" s="39" t="str">
        <f t="shared" si="54"/>
        <v/>
      </c>
      <c r="Z108" s="39" t="str">
        <f t="shared" si="55"/>
        <v/>
      </c>
      <c r="AA108" s="39" t="str">
        <f t="shared" si="56"/>
        <v/>
      </c>
      <c r="AB108" s="39" t="str">
        <f t="shared" si="57"/>
        <v/>
      </c>
      <c r="AC108" s="39" t="str">
        <f t="shared" si="58"/>
        <v/>
      </c>
      <c r="AD108" s="39" t="str">
        <f t="shared" si="59"/>
        <v/>
      </c>
      <c r="AE108" s="39" t="str">
        <f t="shared" si="60"/>
        <v/>
      </c>
      <c r="AF108" s="39" t="str">
        <f t="shared" si="61"/>
        <v/>
      </c>
      <c r="AG108" s="39" t="str">
        <f t="shared" si="62"/>
        <v/>
      </c>
      <c r="AH108" s="39" t="str">
        <f t="shared" si="63"/>
        <v/>
      </c>
      <c r="AI108" s="39" t="str">
        <f t="shared" si="64"/>
        <v/>
      </c>
      <c r="AJ108" s="39" t="str">
        <f t="shared" si="65"/>
        <v/>
      </c>
      <c r="AK108" s="39" t="str">
        <f t="shared" si="66"/>
        <v/>
      </c>
      <c r="AL108" s="39" t="str">
        <f t="shared" si="67"/>
        <v/>
      </c>
      <c r="AM108" s="39" t="str">
        <f t="shared" si="68"/>
        <v/>
      </c>
      <c r="AN108" s="39" t="str">
        <f t="shared" si="69"/>
        <v/>
      </c>
      <c r="AO108" s="39" t="str">
        <f t="shared" si="70"/>
        <v/>
      </c>
      <c r="AP108" s="39" t="str">
        <f t="shared" si="71"/>
        <v/>
      </c>
      <c r="AQ108" s="39" t="str">
        <f t="shared" si="72"/>
        <v/>
      </c>
      <c r="AR108" s="39" t="str">
        <f t="shared" si="73"/>
        <v/>
      </c>
      <c r="AS108" s="39" t="str">
        <f t="shared" si="74"/>
        <v/>
      </c>
      <c r="AT108" s="39" t="str">
        <f t="shared" si="75"/>
        <v/>
      </c>
      <c r="AU108" s="39" t="str">
        <f t="shared" si="76"/>
        <v/>
      </c>
    </row>
    <row r="109" spans="1:47" x14ac:dyDescent="0.25">
      <c r="A109" s="93"/>
      <c r="B109" s="69"/>
      <c r="C109" s="69"/>
      <c r="H109" s="39">
        <f t="shared" si="38"/>
        <v>0</v>
      </c>
      <c r="I109" s="39">
        <f t="shared" si="3"/>
        <v>0</v>
      </c>
      <c r="J109" s="39">
        <f t="shared" si="39"/>
        <v>0</v>
      </c>
      <c r="M109" s="53"/>
      <c r="N109" s="39" t="str">
        <f t="shared" si="43"/>
        <v/>
      </c>
      <c r="O109" s="39" t="str">
        <f t="shared" si="44"/>
        <v/>
      </c>
      <c r="P109" s="39" t="str">
        <f t="shared" si="45"/>
        <v/>
      </c>
      <c r="Q109" s="39" t="str">
        <f t="shared" si="46"/>
        <v/>
      </c>
      <c r="R109" s="39" t="str">
        <f t="shared" si="47"/>
        <v/>
      </c>
      <c r="S109" s="39" t="str">
        <f t="shared" si="48"/>
        <v/>
      </c>
      <c r="T109" s="39" t="str">
        <f t="shared" si="49"/>
        <v/>
      </c>
      <c r="U109" s="39" t="str">
        <f t="shared" si="50"/>
        <v/>
      </c>
      <c r="V109" s="39" t="str">
        <f t="shared" si="51"/>
        <v/>
      </c>
      <c r="W109" s="39" t="str">
        <f t="shared" si="52"/>
        <v/>
      </c>
      <c r="X109" s="39" t="str">
        <f t="shared" si="53"/>
        <v/>
      </c>
      <c r="Y109" s="39" t="str">
        <f t="shared" si="54"/>
        <v/>
      </c>
      <c r="Z109" s="39" t="str">
        <f t="shared" si="55"/>
        <v/>
      </c>
      <c r="AA109" s="39" t="str">
        <f t="shared" si="56"/>
        <v/>
      </c>
      <c r="AB109" s="39" t="str">
        <f t="shared" si="57"/>
        <v/>
      </c>
      <c r="AC109" s="39" t="str">
        <f t="shared" si="58"/>
        <v/>
      </c>
      <c r="AD109" s="39" t="str">
        <f t="shared" si="59"/>
        <v/>
      </c>
      <c r="AE109" s="39" t="str">
        <f t="shared" si="60"/>
        <v/>
      </c>
      <c r="AF109" s="39" t="str">
        <f t="shared" si="61"/>
        <v/>
      </c>
      <c r="AG109" s="39" t="str">
        <f t="shared" si="62"/>
        <v/>
      </c>
      <c r="AH109" s="39" t="str">
        <f t="shared" si="63"/>
        <v/>
      </c>
      <c r="AI109" s="39" t="str">
        <f t="shared" si="64"/>
        <v/>
      </c>
      <c r="AJ109" s="39" t="str">
        <f t="shared" si="65"/>
        <v/>
      </c>
      <c r="AK109" s="39" t="str">
        <f t="shared" si="66"/>
        <v/>
      </c>
      <c r="AL109" s="39" t="str">
        <f t="shared" si="67"/>
        <v/>
      </c>
      <c r="AM109" s="39" t="str">
        <f t="shared" si="68"/>
        <v/>
      </c>
      <c r="AN109" s="39" t="str">
        <f t="shared" si="69"/>
        <v/>
      </c>
      <c r="AO109" s="39" t="str">
        <f t="shared" si="70"/>
        <v/>
      </c>
      <c r="AP109" s="39" t="str">
        <f t="shared" si="71"/>
        <v/>
      </c>
      <c r="AQ109" s="39" t="str">
        <f t="shared" si="72"/>
        <v/>
      </c>
      <c r="AR109" s="39" t="str">
        <f t="shared" si="73"/>
        <v/>
      </c>
      <c r="AS109" s="39" t="str">
        <f t="shared" si="74"/>
        <v/>
      </c>
      <c r="AT109" s="39" t="str">
        <f t="shared" si="75"/>
        <v/>
      </c>
      <c r="AU109" s="39" t="str">
        <f t="shared" si="76"/>
        <v/>
      </c>
    </row>
    <row r="110" spans="1:47" x14ac:dyDescent="0.25">
      <c r="A110" s="93"/>
      <c r="B110" s="69"/>
      <c r="C110" s="69"/>
      <c r="H110" s="39">
        <f t="shared" si="38"/>
        <v>0</v>
      </c>
      <c r="I110" s="39">
        <f t="shared" si="3"/>
        <v>0</v>
      </c>
      <c r="J110" s="39">
        <f t="shared" si="39"/>
        <v>0</v>
      </c>
      <c r="M110" s="53"/>
      <c r="N110" s="39" t="str">
        <f t="shared" si="43"/>
        <v/>
      </c>
      <c r="O110" s="39" t="str">
        <f t="shared" si="44"/>
        <v/>
      </c>
      <c r="P110" s="39" t="str">
        <f t="shared" si="45"/>
        <v/>
      </c>
      <c r="Q110" s="39" t="str">
        <f t="shared" si="46"/>
        <v/>
      </c>
      <c r="R110" s="39" t="str">
        <f t="shared" si="47"/>
        <v/>
      </c>
      <c r="S110" s="39" t="str">
        <f t="shared" si="48"/>
        <v/>
      </c>
      <c r="T110" s="39" t="str">
        <f t="shared" si="49"/>
        <v/>
      </c>
      <c r="U110" s="39" t="str">
        <f t="shared" si="50"/>
        <v/>
      </c>
      <c r="V110" s="39" t="str">
        <f t="shared" si="51"/>
        <v/>
      </c>
      <c r="W110" s="39" t="str">
        <f t="shared" si="52"/>
        <v/>
      </c>
      <c r="X110" s="39" t="str">
        <f t="shared" si="53"/>
        <v/>
      </c>
      <c r="Y110" s="39" t="str">
        <f t="shared" si="54"/>
        <v/>
      </c>
      <c r="Z110" s="39" t="str">
        <f t="shared" si="55"/>
        <v/>
      </c>
      <c r="AA110" s="39" t="str">
        <f t="shared" si="56"/>
        <v/>
      </c>
      <c r="AB110" s="39" t="str">
        <f t="shared" si="57"/>
        <v/>
      </c>
      <c r="AC110" s="39" t="str">
        <f t="shared" si="58"/>
        <v/>
      </c>
      <c r="AD110" s="39" t="str">
        <f t="shared" si="59"/>
        <v/>
      </c>
      <c r="AE110" s="39" t="str">
        <f t="shared" si="60"/>
        <v/>
      </c>
      <c r="AF110" s="39" t="str">
        <f t="shared" si="61"/>
        <v/>
      </c>
      <c r="AG110" s="39" t="str">
        <f t="shared" si="62"/>
        <v/>
      </c>
      <c r="AH110" s="39" t="str">
        <f t="shared" si="63"/>
        <v/>
      </c>
      <c r="AI110" s="39" t="str">
        <f t="shared" si="64"/>
        <v/>
      </c>
      <c r="AJ110" s="39" t="str">
        <f t="shared" si="65"/>
        <v/>
      </c>
      <c r="AK110" s="39" t="str">
        <f t="shared" si="66"/>
        <v/>
      </c>
      <c r="AL110" s="39" t="str">
        <f t="shared" si="67"/>
        <v/>
      </c>
      <c r="AM110" s="39" t="str">
        <f t="shared" si="68"/>
        <v/>
      </c>
      <c r="AN110" s="39" t="str">
        <f t="shared" si="69"/>
        <v/>
      </c>
      <c r="AO110" s="39" t="str">
        <f t="shared" si="70"/>
        <v/>
      </c>
      <c r="AP110" s="39" t="str">
        <f t="shared" si="71"/>
        <v/>
      </c>
      <c r="AQ110" s="39" t="str">
        <f t="shared" si="72"/>
        <v/>
      </c>
      <c r="AR110" s="39" t="str">
        <f t="shared" si="73"/>
        <v/>
      </c>
      <c r="AS110" s="39" t="str">
        <f t="shared" si="74"/>
        <v/>
      </c>
      <c r="AT110" s="39" t="str">
        <f t="shared" si="75"/>
        <v/>
      </c>
      <c r="AU110" s="39" t="str">
        <f t="shared" si="76"/>
        <v/>
      </c>
    </row>
    <row r="111" spans="1:47" x14ac:dyDescent="0.25">
      <c r="A111" s="93"/>
      <c r="B111" s="69"/>
      <c r="C111" s="69"/>
      <c r="H111" s="39">
        <f t="shared" si="38"/>
        <v>0</v>
      </c>
      <c r="I111" s="39">
        <f t="shared" si="3"/>
        <v>0</v>
      </c>
      <c r="J111" s="39">
        <f t="shared" si="39"/>
        <v>0</v>
      </c>
      <c r="M111" s="53"/>
      <c r="N111" s="39" t="str">
        <f t="shared" si="43"/>
        <v/>
      </c>
      <c r="O111" s="39" t="str">
        <f t="shared" si="44"/>
        <v/>
      </c>
      <c r="P111" s="39" t="str">
        <f t="shared" si="45"/>
        <v/>
      </c>
      <c r="Q111" s="39" t="str">
        <f t="shared" si="46"/>
        <v/>
      </c>
      <c r="R111" s="39" t="str">
        <f t="shared" si="47"/>
        <v/>
      </c>
      <c r="S111" s="39" t="str">
        <f t="shared" si="48"/>
        <v/>
      </c>
      <c r="T111" s="39" t="str">
        <f t="shared" si="49"/>
        <v/>
      </c>
      <c r="U111" s="39" t="str">
        <f t="shared" si="50"/>
        <v/>
      </c>
      <c r="V111" s="39" t="str">
        <f t="shared" si="51"/>
        <v/>
      </c>
      <c r="W111" s="39" t="str">
        <f t="shared" si="52"/>
        <v/>
      </c>
      <c r="X111" s="39" t="str">
        <f t="shared" si="53"/>
        <v/>
      </c>
      <c r="Y111" s="39" t="str">
        <f t="shared" si="54"/>
        <v/>
      </c>
      <c r="Z111" s="39" t="str">
        <f t="shared" si="55"/>
        <v/>
      </c>
      <c r="AA111" s="39" t="str">
        <f t="shared" si="56"/>
        <v/>
      </c>
      <c r="AB111" s="39" t="str">
        <f t="shared" si="57"/>
        <v/>
      </c>
      <c r="AC111" s="39" t="str">
        <f t="shared" si="58"/>
        <v/>
      </c>
      <c r="AD111" s="39" t="str">
        <f t="shared" si="59"/>
        <v/>
      </c>
      <c r="AE111" s="39" t="str">
        <f t="shared" si="60"/>
        <v/>
      </c>
      <c r="AF111" s="39" t="str">
        <f t="shared" si="61"/>
        <v/>
      </c>
      <c r="AG111" s="39" t="str">
        <f t="shared" si="62"/>
        <v/>
      </c>
      <c r="AH111" s="39" t="str">
        <f t="shared" si="63"/>
        <v/>
      </c>
      <c r="AI111" s="39" t="str">
        <f t="shared" si="64"/>
        <v/>
      </c>
      <c r="AJ111" s="39" t="str">
        <f t="shared" si="65"/>
        <v/>
      </c>
      <c r="AK111" s="39" t="str">
        <f t="shared" si="66"/>
        <v/>
      </c>
      <c r="AL111" s="39" t="str">
        <f t="shared" si="67"/>
        <v/>
      </c>
      <c r="AM111" s="39" t="str">
        <f t="shared" si="68"/>
        <v/>
      </c>
      <c r="AN111" s="39" t="str">
        <f t="shared" si="69"/>
        <v/>
      </c>
      <c r="AO111" s="39" t="str">
        <f t="shared" si="70"/>
        <v/>
      </c>
      <c r="AP111" s="39" t="str">
        <f t="shared" si="71"/>
        <v/>
      </c>
      <c r="AQ111" s="39" t="str">
        <f t="shared" si="72"/>
        <v/>
      </c>
      <c r="AR111" s="39" t="str">
        <f t="shared" si="73"/>
        <v/>
      </c>
      <c r="AS111" s="39" t="str">
        <f t="shared" si="74"/>
        <v/>
      </c>
      <c r="AT111" s="39" t="str">
        <f t="shared" si="75"/>
        <v/>
      </c>
      <c r="AU111" s="39" t="str">
        <f t="shared" si="76"/>
        <v/>
      </c>
    </row>
    <row r="112" spans="1:47" x14ac:dyDescent="0.25">
      <c r="A112" s="93"/>
      <c r="B112" s="69"/>
      <c r="C112" s="69"/>
      <c r="H112" s="39">
        <f t="shared" si="38"/>
        <v>0</v>
      </c>
      <c r="I112" s="39">
        <f t="shared" si="3"/>
        <v>0</v>
      </c>
      <c r="J112" s="39">
        <f t="shared" si="39"/>
        <v>0</v>
      </c>
      <c r="M112" s="53"/>
      <c r="N112" s="39" t="str">
        <f t="shared" si="43"/>
        <v/>
      </c>
      <c r="O112" s="39" t="str">
        <f t="shared" si="44"/>
        <v/>
      </c>
      <c r="P112" s="39" t="str">
        <f t="shared" si="45"/>
        <v/>
      </c>
      <c r="Q112" s="39" t="str">
        <f t="shared" si="46"/>
        <v/>
      </c>
      <c r="R112" s="39" t="str">
        <f t="shared" si="47"/>
        <v/>
      </c>
      <c r="S112" s="39" t="str">
        <f t="shared" si="48"/>
        <v/>
      </c>
      <c r="T112" s="39" t="str">
        <f t="shared" si="49"/>
        <v/>
      </c>
      <c r="U112" s="39" t="str">
        <f t="shared" si="50"/>
        <v/>
      </c>
      <c r="V112" s="39" t="str">
        <f t="shared" si="51"/>
        <v/>
      </c>
      <c r="W112" s="39" t="str">
        <f t="shared" si="52"/>
        <v/>
      </c>
      <c r="X112" s="39" t="str">
        <f t="shared" si="53"/>
        <v/>
      </c>
      <c r="Y112" s="39" t="str">
        <f t="shared" si="54"/>
        <v/>
      </c>
      <c r="Z112" s="39" t="str">
        <f t="shared" si="55"/>
        <v/>
      </c>
      <c r="AA112" s="39" t="str">
        <f t="shared" si="56"/>
        <v/>
      </c>
      <c r="AB112" s="39" t="str">
        <f t="shared" si="57"/>
        <v/>
      </c>
      <c r="AC112" s="39" t="str">
        <f t="shared" si="58"/>
        <v/>
      </c>
      <c r="AD112" s="39" t="str">
        <f t="shared" si="59"/>
        <v/>
      </c>
      <c r="AE112" s="39" t="str">
        <f t="shared" si="60"/>
        <v/>
      </c>
      <c r="AF112" s="39" t="str">
        <f t="shared" si="61"/>
        <v/>
      </c>
      <c r="AG112" s="39" t="str">
        <f t="shared" si="62"/>
        <v/>
      </c>
      <c r="AH112" s="39" t="str">
        <f t="shared" si="63"/>
        <v/>
      </c>
      <c r="AI112" s="39" t="str">
        <f t="shared" si="64"/>
        <v/>
      </c>
      <c r="AJ112" s="39" t="str">
        <f t="shared" si="65"/>
        <v/>
      </c>
      <c r="AK112" s="39" t="str">
        <f t="shared" si="66"/>
        <v/>
      </c>
      <c r="AL112" s="39" t="str">
        <f t="shared" si="67"/>
        <v/>
      </c>
      <c r="AM112" s="39" t="str">
        <f t="shared" si="68"/>
        <v/>
      </c>
      <c r="AN112" s="39" t="str">
        <f t="shared" si="69"/>
        <v/>
      </c>
      <c r="AO112" s="39" t="str">
        <f t="shared" si="70"/>
        <v/>
      </c>
      <c r="AP112" s="39" t="str">
        <f t="shared" si="71"/>
        <v/>
      </c>
      <c r="AQ112" s="39" t="str">
        <f t="shared" si="72"/>
        <v/>
      </c>
      <c r="AR112" s="39" t="str">
        <f t="shared" si="73"/>
        <v/>
      </c>
      <c r="AS112" s="39" t="str">
        <f t="shared" si="74"/>
        <v/>
      </c>
      <c r="AT112" s="39" t="str">
        <f t="shared" si="75"/>
        <v/>
      </c>
      <c r="AU112" s="39" t="str">
        <f t="shared" si="76"/>
        <v/>
      </c>
    </row>
    <row r="113" spans="1:47" x14ac:dyDescent="0.25">
      <c r="A113" s="93"/>
      <c r="B113" s="69"/>
      <c r="C113" s="69"/>
      <c r="H113" s="39">
        <f t="shared" si="38"/>
        <v>0</v>
      </c>
      <c r="I113" s="39">
        <f t="shared" si="3"/>
        <v>0</v>
      </c>
      <c r="J113" s="39">
        <f t="shared" si="39"/>
        <v>0</v>
      </c>
      <c r="M113" s="53"/>
      <c r="N113" s="39" t="str">
        <f t="shared" si="43"/>
        <v/>
      </c>
      <c r="O113" s="39" t="str">
        <f t="shared" si="44"/>
        <v/>
      </c>
      <c r="P113" s="39" t="str">
        <f t="shared" si="45"/>
        <v/>
      </c>
      <c r="Q113" s="39" t="str">
        <f t="shared" si="46"/>
        <v/>
      </c>
      <c r="R113" s="39" t="str">
        <f t="shared" si="47"/>
        <v/>
      </c>
      <c r="S113" s="39" t="str">
        <f t="shared" si="48"/>
        <v/>
      </c>
      <c r="T113" s="39" t="str">
        <f t="shared" si="49"/>
        <v/>
      </c>
      <c r="U113" s="39" t="str">
        <f t="shared" si="50"/>
        <v/>
      </c>
      <c r="V113" s="39" t="str">
        <f t="shared" si="51"/>
        <v/>
      </c>
      <c r="W113" s="39" t="str">
        <f t="shared" si="52"/>
        <v/>
      </c>
      <c r="X113" s="39" t="str">
        <f t="shared" si="53"/>
        <v/>
      </c>
      <c r="Y113" s="39" t="str">
        <f t="shared" si="54"/>
        <v/>
      </c>
      <c r="Z113" s="39" t="str">
        <f t="shared" si="55"/>
        <v/>
      </c>
      <c r="AA113" s="39" t="str">
        <f t="shared" si="56"/>
        <v/>
      </c>
      <c r="AB113" s="39" t="str">
        <f t="shared" si="57"/>
        <v/>
      </c>
      <c r="AC113" s="39" t="str">
        <f t="shared" si="58"/>
        <v/>
      </c>
      <c r="AD113" s="39" t="str">
        <f t="shared" si="59"/>
        <v/>
      </c>
      <c r="AE113" s="39" t="str">
        <f t="shared" si="60"/>
        <v/>
      </c>
      <c r="AF113" s="39" t="str">
        <f t="shared" si="61"/>
        <v/>
      </c>
      <c r="AG113" s="39" t="str">
        <f t="shared" si="62"/>
        <v/>
      </c>
      <c r="AH113" s="39" t="str">
        <f t="shared" si="63"/>
        <v/>
      </c>
      <c r="AI113" s="39" t="str">
        <f t="shared" si="64"/>
        <v/>
      </c>
      <c r="AJ113" s="39" t="str">
        <f t="shared" si="65"/>
        <v/>
      </c>
      <c r="AK113" s="39" t="str">
        <f t="shared" si="66"/>
        <v/>
      </c>
      <c r="AL113" s="39" t="str">
        <f t="shared" si="67"/>
        <v/>
      </c>
      <c r="AM113" s="39" t="str">
        <f t="shared" si="68"/>
        <v/>
      </c>
      <c r="AN113" s="39" t="str">
        <f t="shared" si="69"/>
        <v/>
      </c>
      <c r="AO113" s="39" t="str">
        <f t="shared" si="70"/>
        <v/>
      </c>
      <c r="AP113" s="39" t="str">
        <f t="shared" si="71"/>
        <v/>
      </c>
      <c r="AQ113" s="39" t="str">
        <f t="shared" si="72"/>
        <v/>
      </c>
      <c r="AR113" s="39" t="str">
        <f t="shared" si="73"/>
        <v/>
      </c>
      <c r="AS113" s="39" t="str">
        <f t="shared" si="74"/>
        <v/>
      </c>
      <c r="AT113" s="39" t="str">
        <f t="shared" si="75"/>
        <v/>
      </c>
      <c r="AU113" s="39" t="str">
        <f t="shared" si="76"/>
        <v/>
      </c>
    </row>
    <row r="114" spans="1:47" x14ac:dyDescent="0.25">
      <c r="A114" s="93"/>
      <c r="B114" s="69"/>
      <c r="C114" s="69"/>
      <c r="H114" s="39">
        <f t="shared" si="38"/>
        <v>0</v>
      </c>
      <c r="I114" s="39">
        <f t="shared" si="3"/>
        <v>0</v>
      </c>
      <c r="J114" s="39">
        <f t="shared" si="39"/>
        <v>0</v>
      </c>
      <c r="M114" s="53"/>
      <c r="N114" s="39" t="str">
        <f t="shared" si="43"/>
        <v/>
      </c>
      <c r="O114" s="39" t="str">
        <f t="shared" si="44"/>
        <v/>
      </c>
      <c r="P114" s="39" t="str">
        <f t="shared" si="45"/>
        <v/>
      </c>
      <c r="Q114" s="39" t="str">
        <f t="shared" si="46"/>
        <v/>
      </c>
      <c r="R114" s="39" t="str">
        <f t="shared" si="47"/>
        <v/>
      </c>
      <c r="S114" s="39" t="str">
        <f t="shared" si="48"/>
        <v/>
      </c>
      <c r="T114" s="39" t="str">
        <f t="shared" si="49"/>
        <v/>
      </c>
      <c r="U114" s="39" t="str">
        <f t="shared" si="50"/>
        <v/>
      </c>
      <c r="V114" s="39" t="str">
        <f t="shared" si="51"/>
        <v/>
      </c>
      <c r="W114" s="39" t="str">
        <f t="shared" si="52"/>
        <v/>
      </c>
      <c r="X114" s="39" t="str">
        <f t="shared" si="53"/>
        <v/>
      </c>
      <c r="Y114" s="39" t="str">
        <f t="shared" si="54"/>
        <v/>
      </c>
      <c r="Z114" s="39" t="str">
        <f t="shared" si="55"/>
        <v/>
      </c>
      <c r="AA114" s="39" t="str">
        <f t="shared" si="56"/>
        <v/>
      </c>
      <c r="AB114" s="39" t="str">
        <f t="shared" si="57"/>
        <v/>
      </c>
      <c r="AC114" s="39" t="str">
        <f t="shared" si="58"/>
        <v/>
      </c>
      <c r="AD114" s="39" t="str">
        <f t="shared" si="59"/>
        <v/>
      </c>
      <c r="AE114" s="39" t="str">
        <f t="shared" si="60"/>
        <v/>
      </c>
      <c r="AF114" s="39" t="str">
        <f t="shared" si="61"/>
        <v/>
      </c>
      <c r="AG114" s="39" t="str">
        <f t="shared" si="62"/>
        <v/>
      </c>
      <c r="AH114" s="39" t="str">
        <f t="shared" si="63"/>
        <v/>
      </c>
      <c r="AI114" s="39" t="str">
        <f t="shared" si="64"/>
        <v/>
      </c>
      <c r="AJ114" s="39" t="str">
        <f t="shared" si="65"/>
        <v/>
      </c>
      <c r="AK114" s="39" t="str">
        <f t="shared" si="66"/>
        <v/>
      </c>
      <c r="AL114" s="39" t="str">
        <f t="shared" si="67"/>
        <v/>
      </c>
      <c r="AM114" s="39" t="str">
        <f t="shared" si="68"/>
        <v/>
      </c>
      <c r="AN114" s="39" t="str">
        <f t="shared" si="69"/>
        <v/>
      </c>
      <c r="AO114" s="39" t="str">
        <f t="shared" si="70"/>
        <v/>
      </c>
      <c r="AP114" s="39" t="str">
        <f t="shared" si="71"/>
        <v/>
      </c>
      <c r="AQ114" s="39" t="str">
        <f t="shared" si="72"/>
        <v/>
      </c>
      <c r="AR114" s="39" t="str">
        <f t="shared" si="73"/>
        <v/>
      </c>
      <c r="AS114" s="39" t="str">
        <f t="shared" si="74"/>
        <v/>
      </c>
      <c r="AT114" s="39" t="str">
        <f t="shared" si="75"/>
        <v/>
      </c>
      <c r="AU114" s="39" t="str">
        <f t="shared" si="76"/>
        <v/>
      </c>
    </row>
    <row r="115" spans="1:47" x14ac:dyDescent="0.25">
      <c r="A115" s="93"/>
      <c r="B115" s="69"/>
      <c r="C115" s="94"/>
      <c r="H115" s="39">
        <f t="shared" si="38"/>
        <v>0</v>
      </c>
      <c r="I115" s="39">
        <f t="shared" si="3"/>
        <v>0</v>
      </c>
      <c r="J115" s="39">
        <f t="shared" si="39"/>
        <v>0</v>
      </c>
      <c r="M115" s="53"/>
      <c r="N115" s="39" t="str">
        <f t="shared" si="43"/>
        <v/>
      </c>
      <c r="O115" s="39" t="str">
        <f t="shared" si="44"/>
        <v/>
      </c>
      <c r="P115" s="39" t="str">
        <f t="shared" si="45"/>
        <v/>
      </c>
      <c r="Q115" s="39" t="str">
        <f t="shared" si="46"/>
        <v/>
      </c>
      <c r="R115" s="39" t="str">
        <f t="shared" si="47"/>
        <v/>
      </c>
      <c r="S115" s="39" t="str">
        <f t="shared" si="48"/>
        <v/>
      </c>
      <c r="T115" s="39" t="str">
        <f t="shared" si="49"/>
        <v/>
      </c>
      <c r="U115" s="39" t="str">
        <f t="shared" si="50"/>
        <v/>
      </c>
      <c r="V115" s="39" t="str">
        <f t="shared" si="51"/>
        <v/>
      </c>
      <c r="W115" s="39" t="str">
        <f t="shared" si="52"/>
        <v/>
      </c>
      <c r="X115" s="39" t="str">
        <f t="shared" si="53"/>
        <v/>
      </c>
      <c r="Y115" s="39" t="str">
        <f t="shared" si="54"/>
        <v/>
      </c>
      <c r="Z115" s="39" t="str">
        <f t="shared" si="55"/>
        <v/>
      </c>
      <c r="AA115" s="39" t="str">
        <f t="shared" si="56"/>
        <v/>
      </c>
      <c r="AB115" s="39" t="str">
        <f t="shared" si="57"/>
        <v/>
      </c>
      <c r="AC115" s="39" t="str">
        <f t="shared" si="58"/>
        <v/>
      </c>
      <c r="AD115" s="39" t="str">
        <f t="shared" si="59"/>
        <v/>
      </c>
      <c r="AE115" s="39" t="str">
        <f t="shared" si="60"/>
        <v/>
      </c>
      <c r="AF115" s="39" t="str">
        <f t="shared" si="61"/>
        <v/>
      </c>
      <c r="AG115" s="39" t="str">
        <f t="shared" si="62"/>
        <v/>
      </c>
      <c r="AH115" s="39" t="str">
        <f t="shared" si="63"/>
        <v/>
      </c>
      <c r="AI115" s="39" t="str">
        <f t="shared" si="64"/>
        <v/>
      </c>
      <c r="AJ115" s="39" t="str">
        <f t="shared" si="65"/>
        <v/>
      </c>
      <c r="AK115" s="39" t="str">
        <f t="shared" si="66"/>
        <v/>
      </c>
      <c r="AL115" s="39" t="str">
        <f t="shared" si="67"/>
        <v/>
      </c>
      <c r="AM115" s="39" t="str">
        <f t="shared" si="68"/>
        <v/>
      </c>
      <c r="AN115" s="39" t="str">
        <f t="shared" si="69"/>
        <v/>
      </c>
      <c r="AO115" s="39" t="str">
        <f t="shared" si="70"/>
        <v/>
      </c>
      <c r="AP115" s="39" t="str">
        <f t="shared" si="71"/>
        <v/>
      </c>
      <c r="AQ115" s="39" t="str">
        <f t="shared" si="72"/>
        <v/>
      </c>
      <c r="AR115" s="39" t="str">
        <f t="shared" si="73"/>
        <v/>
      </c>
      <c r="AS115" s="39" t="str">
        <f t="shared" si="74"/>
        <v/>
      </c>
      <c r="AT115" s="39" t="str">
        <f t="shared" si="75"/>
        <v/>
      </c>
      <c r="AU115" s="39" t="str">
        <f t="shared" si="76"/>
        <v/>
      </c>
    </row>
    <row r="116" spans="1:47" x14ac:dyDescent="0.25">
      <c r="A116" s="93"/>
      <c r="B116" s="69"/>
      <c r="C116" s="69"/>
      <c r="H116" s="39">
        <f t="shared" si="38"/>
        <v>0</v>
      </c>
      <c r="I116" s="39">
        <f t="shared" si="3"/>
        <v>0</v>
      </c>
      <c r="J116" s="39">
        <f t="shared" si="39"/>
        <v>0</v>
      </c>
      <c r="M116" s="53"/>
      <c r="N116" s="39" t="str">
        <f t="shared" si="43"/>
        <v/>
      </c>
      <c r="O116" s="39" t="str">
        <f t="shared" si="44"/>
        <v/>
      </c>
      <c r="P116" s="39" t="str">
        <f t="shared" si="45"/>
        <v/>
      </c>
      <c r="Q116" s="39" t="str">
        <f t="shared" si="46"/>
        <v/>
      </c>
      <c r="R116" s="39" t="str">
        <f t="shared" si="47"/>
        <v/>
      </c>
      <c r="S116" s="39" t="str">
        <f t="shared" si="48"/>
        <v/>
      </c>
      <c r="T116" s="39" t="str">
        <f t="shared" si="49"/>
        <v/>
      </c>
      <c r="U116" s="39" t="str">
        <f t="shared" si="50"/>
        <v/>
      </c>
      <c r="V116" s="39" t="str">
        <f t="shared" si="51"/>
        <v/>
      </c>
      <c r="W116" s="39" t="str">
        <f t="shared" si="52"/>
        <v/>
      </c>
      <c r="X116" s="39" t="str">
        <f t="shared" si="53"/>
        <v/>
      </c>
      <c r="Y116" s="39" t="str">
        <f t="shared" si="54"/>
        <v/>
      </c>
      <c r="Z116" s="39" t="str">
        <f t="shared" si="55"/>
        <v/>
      </c>
      <c r="AA116" s="39" t="str">
        <f t="shared" si="56"/>
        <v/>
      </c>
      <c r="AB116" s="39" t="str">
        <f t="shared" si="57"/>
        <v/>
      </c>
      <c r="AC116" s="39" t="str">
        <f t="shared" si="58"/>
        <v/>
      </c>
      <c r="AD116" s="39" t="str">
        <f t="shared" si="59"/>
        <v/>
      </c>
      <c r="AE116" s="39" t="str">
        <f t="shared" si="60"/>
        <v/>
      </c>
      <c r="AF116" s="39" t="str">
        <f t="shared" si="61"/>
        <v/>
      </c>
      <c r="AG116" s="39" t="str">
        <f t="shared" si="62"/>
        <v/>
      </c>
      <c r="AH116" s="39" t="str">
        <f t="shared" si="63"/>
        <v/>
      </c>
      <c r="AI116" s="39" t="str">
        <f t="shared" si="64"/>
        <v/>
      </c>
      <c r="AJ116" s="39" t="str">
        <f t="shared" si="65"/>
        <v/>
      </c>
      <c r="AK116" s="39" t="str">
        <f t="shared" si="66"/>
        <v/>
      </c>
      <c r="AL116" s="39" t="str">
        <f t="shared" si="67"/>
        <v/>
      </c>
      <c r="AM116" s="39" t="str">
        <f t="shared" si="68"/>
        <v/>
      </c>
      <c r="AN116" s="39" t="str">
        <f t="shared" si="69"/>
        <v/>
      </c>
      <c r="AO116" s="39" t="str">
        <f t="shared" si="70"/>
        <v/>
      </c>
      <c r="AP116" s="39" t="str">
        <f t="shared" si="71"/>
        <v/>
      </c>
      <c r="AQ116" s="39" t="str">
        <f t="shared" si="72"/>
        <v/>
      </c>
      <c r="AR116" s="39" t="str">
        <f t="shared" si="73"/>
        <v/>
      </c>
      <c r="AS116" s="39" t="str">
        <f t="shared" si="74"/>
        <v/>
      </c>
      <c r="AT116" s="39" t="str">
        <f t="shared" si="75"/>
        <v/>
      </c>
      <c r="AU116" s="39" t="str">
        <f t="shared" si="76"/>
        <v/>
      </c>
    </row>
    <row r="117" spans="1:47" x14ac:dyDescent="0.25">
      <c r="A117" s="93"/>
      <c r="B117" s="69"/>
      <c r="C117" s="69"/>
      <c r="D117" s="39"/>
      <c r="H117" s="39">
        <f t="shared" si="38"/>
        <v>0</v>
      </c>
      <c r="I117" s="39">
        <f t="shared" si="3"/>
        <v>0</v>
      </c>
      <c r="J117" s="39">
        <f t="shared" si="39"/>
        <v>0</v>
      </c>
      <c r="M117" s="53"/>
      <c r="N117" s="39" t="str">
        <f t="shared" si="43"/>
        <v/>
      </c>
      <c r="O117" s="39" t="str">
        <f t="shared" si="44"/>
        <v/>
      </c>
      <c r="P117" s="39" t="str">
        <f t="shared" si="45"/>
        <v/>
      </c>
      <c r="Q117" s="39" t="str">
        <f t="shared" si="46"/>
        <v/>
      </c>
      <c r="R117" s="39" t="str">
        <f t="shared" si="47"/>
        <v/>
      </c>
      <c r="S117" s="39" t="str">
        <f t="shared" si="48"/>
        <v/>
      </c>
      <c r="T117" s="39" t="str">
        <f t="shared" si="49"/>
        <v/>
      </c>
      <c r="U117" s="39" t="str">
        <f t="shared" si="50"/>
        <v/>
      </c>
      <c r="V117" s="39" t="str">
        <f t="shared" si="51"/>
        <v/>
      </c>
      <c r="W117" s="39" t="str">
        <f t="shared" si="52"/>
        <v/>
      </c>
      <c r="X117" s="39" t="str">
        <f t="shared" si="53"/>
        <v/>
      </c>
      <c r="Y117" s="39" t="str">
        <f t="shared" si="54"/>
        <v/>
      </c>
      <c r="Z117" s="39" t="str">
        <f t="shared" si="55"/>
        <v/>
      </c>
      <c r="AA117" s="39" t="str">
        <f t="shared" si="56"/>
        <v/>
      </c>
      <c r="AB117" s="39" t="str">
        <f t="shared" si="57"/>
        <v/>
      </c>
      <c r="AC117" s="39" t="str">
        <f t="shared" si="58"/>
        <v/>
      </c>
      <c r="AD117" s="39" t="str">
        <f t="shared" si="59"/>
        <v/>
      </c>
      <c r="AE117" s="39" t="str">
        <f t="shared" si="60"/>
        <v/>
      </c>
      <c r="AF117" s="39" t="str">
        <f t="shared" si="61"/>
        <v/>
      </c>
      <c r="AG117" s="39" t="str">
        <f t="shared" si="62"/>
        <v/>
      </c>
      <c r="AH117" s="39" t="str">
        <f t="shared" si="63"/>
        <v/>
      </c>
      <c r="AI117" s="39" t="str">
        <f t="shared" si="64"/>
        <v/>
      </c>
      <c r="AJ117" s="39" t="str">
        <f t="shared" si="65"/>
        <v/>
      </c>
      <c r="AK117" s="39" t="str">
        <f t="shared" si="66"/>
        <v/>
      </c>
      <c r="AL117" s="39" t="str">
        <f t="shared" si="67"/>
        <v/>
      </c>
      <c r="AM117" s="39" t="str">
        <f t="shared" si="68"/>
        <v/>
      </c>
      <c r="AN117" s="39" t="str">
        <f t="shared" si="69"/>
        <v/>
      </c>
      <c r="AO117" s="39" t="str">
        <f t="shared" si="70"/>
        <v/>
      </c>
      <c r="AP117" s="39" t="str">
        <f t="shared" si="71"/>
        <v/>
      </c>
      <c r="AQ117" s="39" t="str">
        <f t="shared" si="72"/>
        <v/>
      </c>
      <c r="AR117" s="39" t="str">
        <f t="shared" si="73"/>
        <v/>
      </c>
      <c r="AS117" s="39" t="str">
        <f t="shared" si="74"/>
        <v/>
      </c>
      <c r="AT117" s="39" t="str">
        <f t="shared" si="75"/>
        <v/>
      </c>
      <c r="AU117" s="39" t="str">
        <f t="shared" si="76"/>
        <v/>
      </c>
    </row>
    <row r="118" spans="1:47" x14ac:dyDescent="0.25">
      <c r="A118" s="93"/>
      <c r="B118" s="69"/>
      <c r="C118" s="69"/>
      <c r="D118" s="39"/>
      <c r="H118" s="39">
        <f t="shared" si="38"/>
        <v>0</v>
      </c>
      <c r="I118" s="39">
        <f t="shared" si="3"/>
        <v>0</v>
      </c>
      <c r="J118" s="39">
        <f t="shared" si="39"/>
        <v>0</v>
      </c>
      <c r="M118" s="53"/>
      <c r="N118" s="39" t="str">
        <f t="shared" si="43"/>
        <v/>
      </c>
      <c r="O118" s="39" t="str">
        <f t="shared" si="44"/>
        <v/>
      </c>
      <c r="P118" s="39" t="str">
        <f t="shared" si="45"/>
        <v/>
      </c>
      <c r="Q118" s="39" t="str">
        <f t="shared" si="46"/>
        <v/>
      </c>
      <c r="R118" s="39" t="str">
        <f t="shared" si="47"/>
        <v/>
      </c>
      <c r="S118" s="39" t="str">
        <f t="shared" si="48"/>
        <v/>
      </c>
      <c r="T118" s="39" t="str">
        <f t="shared" si="49"/>
        <v/>
      </c>
      <c r="U118" s="39" t="str">
        <f t="shared" si="50"/>
        <v/>
      </c>
      <c r="V118" s="39" t="str">
        <f t="shared" si="51"/>
        <v/>
      </c>
      <c r="W118" s="39" t="str">
        <f t="shared" si="52"/>
        <v/>
      </c>
      <c r="X118" s="39" t="str">
        <f t="shared" si="53"/>
        <v/>
      </c>
      <c r="Y118" s="39" t="str">
        <f t="shared" si="54"/>
        <v/>
      </c>
      <c r="Z118" s="39" t="str">
        <f t="shared" si="55"/>
        <v/>
      </c>
      <c r="AA118" s="39" t="str">
        <f t="shared" si="56"/>
        <v/>
      </c>
      <c r="AB118" s="39" t="str">
        <f t="shared" si="57"/>
        <v/>
      </c>
      <c r="AC118" s="39" t="str">
        <f t="shared" si="58"/>
        <v/>
      </c>
      <c r="AD118" s="39" t="str">
        <f t="shared" si="59"/>
        <v/>
      </c>
      <c r="AE118" s="39" t="str">
        <f t="shared" si="60"/>
        <v/>
      </c>
      <c r="AF118" s="39" t="str">
        <f t="shared" si="61"/>
        <v/>
      </c>
      <c r="AG118" s="39" t="str">
        <f t="shared" si="62"/>
        <v/>
      </c>
      <c r="AH118" s="39" t="str">
        <f t="shared" si="63"/>
        <v/>
      </c>
      <c r="AI118" s="39" t="str">
        <f t="shared" si="64"/>
        <v/>
      </c>
      <c r="AJ118" s="39" t="str">
        <f t="shared" si="65"/>
        <v/>
      </c>
      <c r="AK118" s="39" t="str">
        <f t="shared" si="66"/>
        <v/>
      </c>
      <c r="AL118" s="39" t="str">
        <f t="shared" si="67"/>
        <v/>
      </c>
      <c r="AM118" s="39" t="str">
        <f t="shared" si="68"/>
        <v/>
      </c>
      <c r="AN118" s="39" t="str">
        <f t="shared" si="69"/>
        <v/>
      </c>
      <c r="AO118" s="39" t="str">
        <f t="shared" si="70"/>
        <v/>
      </c>
      <c r="AP118" s="39" t="str">
        <f t="shared" si="71"/>
        <v/>
      </c>
      <c r="AQ118" s="39" t="str">
        <f t="shared" si="72"/>
        <v/>
      </c>
      <c r="AR118" s="39" t="str">
        <f t="shared" si="73"/>
        <v/>
      </c>
      <c r="AS118" s="39" t="str">
        <f t="shared" si="74"/>
        <v/>
      </c>
      <c r="AT118" s="39" t="str">
        <f t="shared" si="75"/>
        <v/>
      </c>
      <c r="AU118" s="39" t="str">
        <f t="shared" si="76"/>
        <v/>
      </c>
    </row>
    <row r="119" spans="1:47" x14ac:dyDescent="0.25">
      <c r="A119" s="93"/>
      <c r="B119" s="69"/>
      <c r="C119" s="69"/>
      <c r="D119" s="39"/>
      <c r="H119" s="39">
        <f t="shared" si="38"/>
        <v>0</v>
      </c>
      <c r="I119" s="39">
        <f t="shared" si="3"/>
        <v>0</v>
      </c>
      <c r="J119" s="39">
        <f t="shared" si="39"/>
        <v>0</v>
      </c>
      <c r="M119" s="53"/>
      <c r="N119" s="39" t="str">
        <f t="shared" si="43"/>
        <v/>
      </c>
      <c r="O119" s="39" t="str">
        <f t="shared" si="44"/>
        <v/>
      </c>
      <c r="P119" s="39" t="str">
        <f t="shared" si="45"/>
        <v/>
      </c>
      <c r="Q119" s="39" t="str">
        <f t="shared" si="46"/>
        <v/>
      </c>
      <c r="R119" s="39" t="str">
        <f t="shared" si="47"/>
        <v/>
      </c>
      <c r="S119" s="39" t="str">
        <f t="shared" si="48"/>
        <v/>
      </c>
      <c r="T119" s="39" t="str">
        <f t="shared" si="49"/>
        <v/>
      </c>
      <c r="U119" s="39" t="str">
        <f t="shared" si="50"/>
        <v/>
      </c>
      <c r="V119" s="39" t="str">
        <f t="shared" si="51"/>
        <v/>
      </c>
      <c r="W119" s="39" t="str">
        <f t="shared" si="52"/>
        <v/>
      </c>
      <c r="X119" s="39" t="str">
        <f t="shared" si="53"/>
        <v/>
      </c>
      <c r="Y119" s="39" t="str">
        <f t="shared" si="54"/>
        <v/>
      </c>
      <c r="Z119" s="39" t="str">
        <f t="shared" si="55"/>
        <v/>
      </c>
      <c r="AA119" s="39" t="str">
        <f t="shared" si="56"/>
        <v/>
      </c>
      <c r="AB119" s="39" t="str">
        <f t="shared" si="57"/>
        <v/>
      </c>
      <c r="AC119" s="39" t="str">
        <f t="shared" si="58"/>
        <v/>
      </c>
      <c r="AD119" s="39" t="str">
        <f t="shared" si="59"/>
        <v/>
      </c>
      <c r="AE119" s="39" t="str">
        <f t="shared" si="60"/>
        <v/>
      </c>
      <c r="AF119" s="39" t="str">
        <f t="shared" si="61"/>
        <v/>
      </c>
      <c r="AG119" s="39" t="str">
        <f t="shared" si="62"/>
        <v/>
      </c>
      <c r="AH119" s="39" t="str">
        <f t="shared" si="63"/>
        <v/>
      </c>
      <c r="AI119" s="39" t="str">
        <f t="shared" si="64"/>
        <v/>
      </c>
      <c r="AJ119" s="39" t="str">
        <f t="shared" si="65"/>
        <v/>
      </c>
      <c r="AK119" s="39" t="str">
        <f t="shared" si="66"/>
        <v/>
      </c>
      <c r="AL119" s="39" t="str">
        <f t="shared" si="67"/>
        <v/>
      </c>
      <c r="AM119" s="39" t="str">
        <f t="shared" si="68"/>
        <v/>
      </c>
      <c r="AN119" s="39" t="str">
        <f t="shared" si="69"/>
        <v/>
      </c>
      <c r="AO119" s="39" t="str">
        <f t="shared" si="70"/>
        <v/>
      </c>
      <c r="AP119" s="39" t="str">
        <f t="shared" si="71"/>
        <v/>
      </c>
      <c r="AQ119" s="39" t="str">
        <f t="shared" si="72"/>
        <v/>
      </c>
      <c r="AR119" s="39" t="str">
        <f t="shared" si="73"/>
        <v/>
      </c>
      <c r="AS119" s="39" t="str">
        <f t="shared" si="74"/>
        <v/>
      </c>
      <c r="AT119" s="39" t="str">
        <f t="shared" si="75"/>
        <v/>
      </c>
      <c r="AU119" s="39" t="str">
        <f t="shared" si="76"/>
        <v/>
      </c>
    </row>
    <row r="120" spans="1:47" x14ac:dyDescent="0.25">
      <c r="A120" s="93"/>
      <c r="B120" s="69"/>
      <c r="C120" s="69"/>
      <c r="D120" s="39"/>
      <c r="H120" s="39">
        <f t="shared" si="38"/>
        <v>0</v>
      </c>
      <c r="I120" s="39">
        <f t="shared" si="3"/>
        <v>0</v>
      </c>
      <c r="J120" s="39">
        <f t="shared" si="39"/>
        <v>0</v>
      </c>
      <c r="M120" s="53"/>
      <c r="N120" s="39" t="str">
        <f t="shared" si="43"/>
        <v/>
      </c>
      <c r="O120" s="39" t="str">
        <f t="shared" si="44"/>
        <v/>
      </c>
      <c r="P120" s="39" t="str">
        <f t="shared" si="45"/>
        <v/>
      </c>
      <c r="Q120" s="39" t="str">
        <f t="shared" si="46"/>
        <v/>
      </c>
      <c r="R120" s="39" t="str">
        <f t="shared" si="47"/>
        <v/>
      </c>
      <c r="S120" s="39" t="str">
        <f t="shared" si="48"/>
        <v/>
      </c>
      <c r="T120" s="39" t="str">
        <f t="shared" si="49"/>
        <v/>
      </c>
      <c r="U120" s="39" t="str">
        <f t="shared" si="50"/>
        <v/>
      </c>
      <c r="V120" s="39" t="str">
        <f t="shared" si="51"/>
        <v/>
      </c>
      <c r="W120" s="39" t="str">
        <f t="shared" si="52"/>
        <v/>
      </c>
      <c r="X120" s="39" t="str">
        <f t="shared" si="53"/>
        <v/>
      </c>
      <c r="Y120" s="39" t="str">
        <f t="shared" si="54"/>
        <v/>
      </c>
      <c r="Z120" s="39" t="str">
        <f t="shared" si="55"/>
        <v/>
      </c>
      <c r="AA120" s="39" t="str">
        <f t="shared" si="56"/>
        <v/>
      </c>
      <c r="AB120" s="39" t="str">
        <f t="shared" si="57"/>
        <v/>
      </c>
      <c r="AC120" s="39" t="str">
        <f t="shared" si="58"/>
        <v/>
      </c>
      <c r="AD120" s="39" t="str">
        <f t="shared" si="59"/>
        <v/>
      </c>
      <c r="AE120" s="39" t="str">
        <f t="shared" si="60"/>
        <v/>
      </c>
      <c r="AF120" s="39" t="str">
        <f t="shared" si="61"/>
        <v/>
      </c>
      <c r="AG120" s="39" t="str">
        <f t="shared" si="62"/>
        <v/>
      </c>
      <c r="AH120" s="39" t="str">
        <f t="shared" si="63"/>
        <v/>
      </c>
      <c r="AI120" s="39" t="str">
        <f t="shared" si="64"/>
        <v/>
      </c>
      <c r="AJ120" s="39" t="str">
        <f t="shared" si="65"/>
        <v/>
      </c>
      <c r="AK120" s="39" t="str">
        <f t="shared" si="66"/>
        <v/>
      </c>
      <c r="AL120" s="39" t="str">
        <f t="shared" si="67"/>
        <v/>
      </c>
      <c r="AM120" s="39" t="str">
        <f t="shared" si="68"/>
        <v/>
      </c>
      <c r="AN120" s="39" t="str">
        <f t="shared" si="69"/>
        <v/>
      </c>
      <c r="AO120" s="39" t="str">
        <f t="shared" si="70"/>
        <v/>
      </c>
      <c r="AP120" s="39" t="str">
        <f t="shared" si="71"/>
        <v/>
      </c>
      <c r="AQ120" s="39" t="str">
        <f t="shared" si="72"/>
        <v/>
      </c>
      <c r="AR120" s="39" t="str">
        <f t="shared" si="73"/>
        <v/>
      </c>
      <c r="AS120" s="39" t="str">
        <f t="shared" si="74"/>
        <v/>
      </c>
      <c r="AT120" s="39" t="str">
        <f t="shared" si="75"/>
        <v/>
      </c>
      <c r="AU120" s="39" t="str">
        <f t="shared" si="76"/>
        <v/>
      </c>
    </row>
    <row r="121" spans="1:47" x14ac:dyDescent="0.25">
      <c r="A121" s="93"/>
      <c r="B121" s="69"/>
      <c r="C121" s="69"/>
      <c r="D121" s="39"/>
      <c r="H121" s="39">
        <f t="shared" si="38"/>
        <v>0</v>
      </c>
      <c r="I121" s="39">
        <f t="shared" si="3"/>
        <v>0</v>
      </c>
      <c r="J121" s="39">
        <f t="shared" si="39"/>
        <v>0</v>
      </c>
      <c r="M121" s="53"/>
      <c r="N121" s="39" t="str">
        <f t="shared" si="43"/>
        <v/>
      </c>
      <c r="O121" s="39" t="str">
        <f t="shared" si="44"/>
        <v/>
      </c>
      <c r="P121" s="39" t="str">
        <f t="shared" si="45"/>
        <v/>
      </c>
      <c r="Q121" s="39" t="str">
        <f t="shared" si="46"/>
        <v/>
      </c>
      <c r="R121" s="39" t="str">
        <f t="shared" si="47"/>
        <v/>
      </c>
      <c r="S121" s="39" t="str">
        <f t="shared" si="48"/>
        <v/>
      </c>
      <c r="T121" s="39" t="str">
        <f t="shared" si="49"/>
        <v/>
      </c>
      <c r="U121" s="39" t="str">
        <f t="shared" si="50"/>
        <v/>
      </c>
      <c r="V121" s="39" t="str">
        <f t="shared" si="51"/>
        <v/>
      </c>
      <c r="W121" s="39" t="str">
        <f t="shared" si="52"/>
        <v/>
      </c>
      <c r="X121" s="39" t="str">
        <f t="shared" si="53"/>
        <v/>
      </c>
      <c r="Y121" s="39" t="str">
        <f t="shared" si="54"/>
        <v/>
      </c>
      <c r="Z121" s="39" t="str">
        <f t="shared" si="55"/>
        <v/>
      </c>
      <c r="AA121" s="39" t="str">
        <f t="shared" si="56"/>
        <v/>
      </c>
      <c r="AB121" s="39" t="str">
        <f t="shared" si="57"/>
        <v/>
      </c>
      <c r="AC121" s="39" t="str">
        <f t="shared" si="58"/>
        <v/>
      </c>
      <c r="AD121" s="39" t="str">
        <f t="shared" si="59"/>
        <v/>
      </c>
      <c r="AE121" s="39" t="str">
        <f t="shared" si="60"/>
        <v/>
      </c>
      <c r="AF121" s="39" t="str">
        <f t="shared" si="61"/>
        <v/>
      </c>
      <c r="AG121" s="39" t="str">
        <f t="shared" si="62"/>
        <v/>
      </c>
      <c r="AH121" s="39" t="str">
        <f t="shared" si="63"/>
        <v/>
      </c>
      <c r="AI121" s="39" t="str">
        <f t="shared" si="64"/>
        <v/>
      </c>
      <c r="AJ121" s="39" t="str">
        <f t="shared" si="65"/>
        <v/>
      </c>
      <c r="AK121" s="39" t="str">
        <f t="shared" si="66"/>
        <v/>
      </c>
      <c r="AL121" s="39" t="str">
        <f t="shared" si="67"/>
        <v/>
      </c>
      <c r="AM121" s="39" t="str">
        <f t="shared" si="68"/>
        <v/>
      </c>
      <c r="AN121" s="39" t="str">
        <f t="shared" si="69"/>
        <v/>
      </c>
      <c r="AO121" s="39" t="str">
        <f t="shared" si="70"/>
        <v/>
      </c>
      <c r="AP121" s="39" t="str">
        <f t="shared" si="71"/>
        <v/>
      </c>
      <c r="AQ121" s="39" t="str">
        <f t="shared" si="72"/>
        <v/>
      </c>
      <c r="AR121" s="39" t="str">
        <f t="shared" si="73"/>
        <v/>
      </c>
      <c r="AS121" s="39" t="str">
        <f t="shared" si="74"/>
        <v/>
      </c>
      <c r="AT121" s="39" t="str">
        <f t="shared" si="75"/>
        <v/>
      </c>
      <c r="AU121" s="39" t="str">
        <f t="shared" si="76"/>
        <v/>
      </c>
    </row>
    <row r="122" spans="1:47" x14ac:dyDescent="0.25">
      <c r="A122" s="92"/>
      <c r="B122" s="69"/>
      <c r="C122" s="69"/>
      <c r="D122" s="39"/>
      <c r="H122" s="39">
        <f t="shared" si="38"/>
        <v>0</v>
      </c>
      <c r="I122" s="39">
        <f t="shared" si="3"/>
        <v>0</v>
      </c>
      <c r="J122" s="39">
        <f t="shared" si="39"/>
        <v>0</v>
      </c>
      <c r="M122" s="53"/>
      <c r="N122" s="39" t="str">
        <f t="shared" si="43"/>
        <v/>
      </c>
      <c r="O122" s="39" t="str">
        <f t="shared" si="44"/>
        <v/>
      </c>
      <c r="P122" s="39" t="str">
        <f t="shared" si="45"/>
        <v/>
      </c>
      <c r="Q122" s="39" t="str">
        <f t="shared" si="46"/>
        <v/>
      </c>
      <c r="R122" s="39" t="str">
        <f t="shared" si="47"/>
        <v/>
      </c>
      <c r="S122" s="39" t="str">
        <f t="shared" si="48"/>
        <v/>
      </c>
      <c r="T122" s="39" t="str">
        <f t="shared" si="49"/>
        <v/>
      </c>
      <c r="U122" s="39" t="str">
        <f t="shared" si="50"/>
        <v/>
      </c>
      <c r="V122" s="39" t="str">
        <f t="shared" si="51"/>
        <v/>
      </c>
      <c r="W122" s="39" t="str">
        <f t="shared" si="52"/>
        <v/>
      </c>
      <c r="X122" s="39" t="str">
        <f t="shared" si="53"/>
        <v/>
      </c>
      <c r="Y122" s="39" t="str">
        <f t="shared" si="54"/>
        <v/>
      </c>
      <c r="Z122" s="39" t="str">
        <f t="shared" si="55"/>
        <v/>
      </c>
      <c r="AA122" s="39" t="str">
        <f t="shared" si="56"/>
        <v/>
      </c>
      <c r="AB122" s="39" t="str">
        <f t="shared" si="57"/>
        <v/>
      </c>
      <c r="AC122" s="39" t="str">
        <f t="shared" si="58"/>
        <v/>
      </c>
      <c r="AD122" s="39" t="str">
        <f t="shared" si="59"/>
        <v/>
      </c>
      <c r="AE122" s="39" t="str">
        <f t="shared" si="60"/>
        <v/>
      </c>
      <c r="AF122" s="39" t="str">
        <f t="shared" si="61"/>
        <v/>
      </c>
      <c r="AG122" s="39" t="str">
        <f t="shared" si="62"/>
        <v/>
      </c>
      <c r="AH122" s="39" t="str">
        <f t="shared" si="63"/>
        <v/>
      </c>
      <c r="AI122" s="39" t="str">
        <f t="shared" si="64"/>
        <v/>
      </c>
      <c r="AJ122" s="39" t="str">
        <f t="shared" si="65"/>
        <v/>
      </c>
      <c r="AK122" s="39" t="str">
        <f t="shared" si="66"/>
        <v/>
      </c>
      <c r="AL122" s="39" t="str">
        <f t="shared" si="67"/>
        <v/>
      </c>
      <c r="AM122" s="39" t="str">
        <f t="shared" si="68"/>
        <v/>
      </c>
      <c r="AN122" s="39" t="str">
        <f t="shared" si="69"/>
        <v/>
      </c>
      <c r="AO122" s="39" t="str">
        <f t="shared" si="70"/>
        <v/>
      </c>
      <c r="AP122" s="39" t="str">
        <f t="shared" si="71"/>
        <v/>
      </c>
      <c r="AQ122" s="39" t="str">
        <f t="shared" si="72"/>
        <v/>
      </c>
      <c r="AR122" s="39" t="str">
        <f t="shared" si="73"/>
        <v/>
      </c>
      <c r="AS122" s="39" t="str">
        <f t="shared" si="74"/>
        <v/>
      </c>
      <c r="AT122" s="39" t="str">
        <f t="shared" si="75"/>
        <v/>
      </c>
      <c r="AU122" s="39" t="str">
        <f t="shared" si="76"/>
        <v/>
      </c>
    </row>
    <row r="123" spans="1:47" x14ac:dyDescent="0.25">
      <c r="A123" s="93"/>
      <c r="B123" s="69"/>
      <c r="C123" s="69"/>
      <c r="D123" s="39"/>
      <c r="H123" s="39">
        <f t="shared" si="38"/>
        <v>0</v>
      </c>
      <c r="I123" s="39">
        <f t="shared" si="3"/>
        <v>0</v>
      </c>
      <c r="J123" s="39">
        <f t="shared" si="39"/>
        <v>0</v>
      </c>
      <c r="M123" s="53"/>
      <c r="N123" s="39" t="str">
        <f t="shared" si="43"/>
        <v/>
      </c>
      <c r="O123" s="39" t="str">
        <f t="shared" si="44"/>
        <v/>
      </c>
      <c r="P123" s="39" t="str">
        <f t="shared" si="45"/>
        <v/>
      </c>
      <c r="Q123" s="39" t="str">
        <f t="shared" si="46"/>
        <v/>
      </c>
      <c r="R123" s="39" t="str">
        <f t="shared" si="47"/>
        <v/>
      </c>
      <c r="S123" s="39" t="str">
        <f t="shared" si="48"/>
        <v/>
      </c>
      <c r="T123" s="39" t="str">
        <f t="shared" si="49"/>
        <v/>
      </c>
      <c r="U123" s="39" t="str">
        <f t="shared" si="50"/>
        <v/>
      </c>
      <c r="V123" s="39" t="str">
        <f t="shared" si="51"/>
        <v/>
      </c>
      <c r="W123" s="39" t="str">
        <f t="shared" si="52"/>
        <v/>
      </c>
      <c r="X123" s="39" t="str">
        <f t="shared" si="53"/>
        <v/>
      </c>
      <c r="Y123" s="39" t="str">
        <f t="shared" si="54"/>
        <v/>
      </c>
      <c r="Z123" s="39" t="str">
        <f t="shared" si="55"/>
        <v/>
      </c>
      <c r="AA123" s="39" t="str">
        <f t="shared" si="56"/>
        <v/>
      </c>
      <c r="AB123" s="39" t="str">
        <f t="shared" si="57"/>
        <v/>
      </c>
      <c r="AC123" s="39" t="str">
        <f t="shared" si="58"/>
        <v/>
      </c>
      <c r="AD123" s="39" t="str">
        <f t="shared" si="59"/>
        <v/>
      </c>
      <c r="AE123" s="39" t="str">
        <f t="shared" si="60"/>
        <v/>
      </c>
      <c r="AF123" s="39" t="str">
        <f t="shared" si="61"/>
        <v/>
      </c>
      <c r="AG123" s="39" t="str">
        <f t="shared" si="62"/>
        <v/>
      </c>
      <c r="AH123" s="39" t="str">
        <f t="shared" si="63"/>
        <v/>
      </c>
      <c r="AI123" s="39" t="str">
        <f t="shared" si="64"/>
        <v/>
      </c>
      <c r="AJ123" s="39" t="str">
        <f t="shared" si="65"/>
        <v/>
      </c>
      <c r="AK123" s="39" t="str">
        <f t="shared" si="66"/>
        <v/>
      </c>
      <c r="AL123" s="39" t="str">
        <f t="shared" si="67"/>
        <v/>
      </c>
      <c r="AM123" s="39" t="str">
        <f t="shared" si="68"/>
        <v/>
      </c>
      <c r="AN123" s="39" t="str">
        <f t="shared" si="69"/>
        <v/>
      </c>
      <c r="AO123" s="39" t="str">
        <f t="shared" si="70"/>
        <v/>
      </c>
      <c r="AP123" s="39" t="str">
        <f t="shared" si="71"/>
        <v/>
      </c>
      <c r="AQ123" s="39" t="str">
        <f t="shared" si="72"/>
        <v/>
      </c>
      <c r="AR123" s="39" t="str">
        <f t="shared" si="73"/>
        <v/>
      </c>
      <c r="AS123" s="39" t="str">
        <f t="shared" si="74"/>
        <v/>
      </c>
      <c r="AT123" s="39" t="str">
        <f t="shared" si="75"/>
        <v/>
      </c>
      <c r="AU123" s="39" t="str">
        <f t="shared" si="76"/>
        <v/>
      </c>
    </row>
    <row r="124" spans="1:47" x14ac:dyDescent="0.25">
      <c r="A124" s="93"/>
      <c r="B124" s="69"/>
      <c r="C124" s="69"/>
      <c r="D124" s="39"/>
      <c r="H124" s="39">
        <f t="shared" si="38"/>
        <v>0</v>
      </c>
      <c r="I124" s="39">
        <f t="shared" si="3"/>
        <v>0</v>
      </c>
      <c r="J124" s="39">
        <f t="shared" si="39"/>
        <v>0</v>
      </c>
      <c r="M124" s="53"/>
      <c r="N124" s="39" t="str">
        <f t="shared" si="43"/>
        <v/>
      </c>
      <c r="O124" s="39" t="str">
        <f t="shared" si="44"/>
        <v/>
      </c>
      <c r="P124" s="39" t="str">
        <f t="shared" si="45"/>
        <v/>
      </c>
      <c r="Q124" s="39" t="str">
        <f t="shared" si="46"/>
        <v/>
      </c>
      <c r="R124" s="39" t="str">
        <f t="shared" si="47"/>
        <v/>
      </c>
      <c r="S124" s="39" t="str">
        <f t="shared" si="48"/>
        <v/>
      </c>
      <c r="T124" s="39" t="str">
        <f t="shared" si="49"/>
        <v/>
      </c>
      <c r="U124" s="39" t="str">
        <f t="shared" si="50"/>
        <v/>
      </c>
      <c r="V124" s="39" t="str">
        <f t="shared" si="51"/>
        <v/>
      </c>
      <c r="W124" s="39" t="str">
        <f t="shared" si="52"/>
        <v/>
      </c>
      <c r="X124" s="39" t="str">
        <f t="shared" si="53"/>
        <v/>
      </c>
      <c r="Y124" s="39" t="str">
        <f t="shared" si="54"/>
        <v/>
      </c>
      <c r="Z124" s="39" t="str">
        <f t="shared" si="55"/>
        <v/>
      </c>
      <c r="AA124" s="39" t="str">
        <f t="shared" si="56"/>
        <v/>
      </c>
      <c r="AB124" s="39" t="str">
        <f t="shared" si="57"/>
        <v/>
      </c>
      <c r="AC124" s="39" t="str">
        <f t="shared" si="58"/>
        <v/>
      </c>
      <c r="AD124" s="39" t="str">
        <f t="shared" si="59"/>
        <v/>
      </c>
      <c r="AE124" s="39" t="str">
        <f t="shared" si="60"/>
        <v/>
      </c>
      <c r="AF124" s="39" t="str">
        <f t="shared" si="61"/>
        <v/>
      </c>
      <c r="AG124" s="39" t="str">
        <f t="shared" si="62"/>
        <v/>
      </c>
      <c r="AH124" s="39" t="str">
        <f t="shared" si="63"/>
        <v/>
      </c>
      <c r="AI124" s="39" t="str">
        <f t="shared" si="64"/>
        <v/>
      </c>
      <c r="AJ124" s="39" t="str">
        <f t="shared" si="65"/>
        <v/>
      </c>
      <c r="AK124" s="39" t="str">
        <f t="shared" si="66"/>
        <v/>
      </c>
      <c r="AL124" s="39" t="str">
        <f t="shared" si="67"/>
        <v/>
      </c>
      <c r="AM124" s="39" t="str">
        <f t="shared" si="68"/>
        <v/>
      </c>
      <c r="AN124" s="39" t="str">
        <f t="shared" si="69"/>
        <v/>
      </c>
      <c r="AO124" s="39" t="str">
        <f t="shared" si="70"/>
        <v/>
      </c>
      <c r="AP124" s="39" t="str">
        <f t="shared" si="71"/>
        <v/>
      </c>
      <c r="AQ124" s="39" t="str">
        <f t="shared" si="72"/>
        <v/>
      </c>
      <c r="AR124" s="39" t="str">
        <f t="shared" si="73"/>
        <v/>
      </c>
      <c r="AS124" s="39" t="str">
        <f t="shared" si="74"/>
        <v/>
      </c>
      <c r="AT124" s="39" t="str">
        <f t="shared" si="75"/>
        <v/>
      </c>
      <c r="AU124" s="39" t="str">
        <f t="shared" si="76"/>
        <v/>
      </c>
    </row>
    <row r="125" spans="1:47" x14ac:dyDescent="0.25">
      <c r="A125" s="93"/>
      <c r="B125" s="69"/>
      <c r="C125" s="69"/>
      <c r="H125" s="39">
        <f t="shared" si="38"/>
        <v>0</v>
      </c>
      <c r="I125" s="39">
        <f t="shared" si="3"/>
        <v>0</v>
      </c>
      <c r="J125" s="39">
        <f t="shared" si="39"/>
        <v>0</v>
      </c>
      <c r="M125" s="53"/>
      <c r="N125" s="39" t="str">
        <f t="shared" si="43"/>
        <v/>
      </c>
      <c r="O125" s="39" t="str">
        <f t="shared" si="44"/>
        <v/>
      </c>
      <c r="P125" s="39" t="str">
        <f t="shared" si="45"/>
        <v/>
      </c>
      <c r="Q125" s="39" t="str">
        <f t="shared" si="46"/>
        <v/>
      </c>
      <c r="R125" s="39" t="str">
        <f t="shared" si="47"/>
        <v/>
      </c>
      <c r="S125" s="39" t="str">
        <f t="shared" si="48"/>
        <v/>
      </c>
      <c r="T125" s="39" t="str">
        <f t="shared" si="49"/>
        <v/>
      </c>
      <c r="U125" s="39" t="str">
        <f t="shared" si="50"/>
        <v/>
      </c>
      <c r="V125" s="39" t="str">
        <f t="shared" si="51"/>
        <v/>
      </c>
      <c r="W125" s="39" t="str">
        <f t="shared" si="52"/>
        <v/>
      </c>
      <c r="X125" s="39" t="str">
        <f t="shared" si="53"/>
        <v/>
      </c>
      <c r="Y125" s="39" t="str">
        <f t="shared" si="54"/>
        <v/>
      </c>
      <c r="Z125" s="39" t="str">
        <f t="shared" si="55"/>
        <v/>
      </c>
      <c r="AA125" s="39" t="str">
        <f t="shared" si="56"/>
        <v/>
      </c>
      <c r="AB125" s="39" t="str">
        <f t="shared" si="57"/>
        <v/>
      </c>
      <c r="AC125" s="39" t="str">
        <f t="shared" si="58"/>
        <v/>
      </c>
      <c r="AD125" s="39" t="str">
        <f t="shared" si="59"/>
        <v/>
      </c>
      <c r="AE125" s="39" t="str">
        <f t="shared" si="60"/>
        <v/>
      </c>
      <c r="AF125" s="39" t="str">
        <f t="shared" si="61"/>
        <v/>
      </c>
      <c r="AG125" s="39" t="str">
        <f t="shared" si="62"/>
        <v/>
      </c>
      <c r="AH125" s="39" t="str">
        <f t="shared" si="63"/>
        <v/>
      </c>
      <c r="AI125" s="39" t="str">
        <f t="shared" si="64"/>
        <v/>
      </c>
      <c r="AJ125" s="39" t="str">
        <f t="shared" si="65"/>
        <v/>
      </c>
      <c r="AK125" s="39" t="str">
        <f t="shared" si="66"/>
        <v/>
      </c>
      <c r="AL125" s="39" t="str">
        <f t="shared" si="67"/>
        <v/>
      </c>
      <c r="AM125" s="39" t="str">
        <f t="shared" si="68"/>
        <v/>
      </c>
      <c r="AN125" s="39" t="str">
        <f t="shared" si="69"/>
        <v/>
      </c>
      <c r="AO125" s="39" t="str">
        <f t="shared" si="70"/>
        <v/>
      </c>
      <c r="AP125" s="39" t="str">
        <f t="shared" si="71"/>
        <v/>
      </c>
      <c r="AQ125" s="39" t="str">
        <f t="shared" si="72"/>
        <v/>
      </c>
      <c r="AR125" s="39" t="str">
        <f t="shared" si="73"/>
        <v/>
      </c>
      <c r="AS125" s="39" t="str">
        <f t="shared" si="74"/>
        <v/>
      </c>
      <c r="AT125" s="39" t="str">
        <f t="shared" si="75"/>
        <v/>
      </c>
      <c r="AU125" s="39" t="str">
        <f t="shared" si="76"/>
        <v/>
      </c>
    </row>
    <row r="126" spans="1:47" x14ac:dyDescent="0.25">
      <c r="A126" s="87" t="s">
        <v>182</v>
      </c>
      <c r="B126" s="69"/>
      <c r="C126" s="69"/>
      <c r="H126" s="39">
        <f>SUM(D126:G126)</f>
        <v>0</v>
      </c>
      <c r="I126" s="39">
        <f t="shared" si="3"/>
        <v>0</v>
      </c>
      <c r="J126" s="39">
        <f>IF(K126="",0,H126-I126)</f>
        <v>0</v>
      </c>
      <c r="M126" s="53"/>
      <c r="N126" s="39" t="str">
        <f t="shared" si="43"/>
        <v/>
      </c>
      <c r="O126" s="39" t="str">
        <f t="shared" si="44"/>
        <v/>
      </c>
      <c r="P126" s="39" t="str">
        <f t="shared" si="45"/>
        <v/>
      </c>
      <c r="Q126" s="39" t="str">
        <f t="shared" si="46"/>
        <v/>
      </c>
      <c r="R126" s="39" t="str">
        <f t="shared" si="47"/>
        <v/>
      </c>
      <c r="S126" s="39" t="str">
        <f t="shared" si="48"/>
        <v/>
      </c>
      <c r="T126" s="39" t="str">
        <f t="shared" si="49"/>
        <v/>
      </c>
      <c r="U126" s="39" t="str">
        <f t="shared" si="50"/>
        <v/>
      </c>
      <c r="V126" s="39" t="str">
        <f t="shared" si="51"/>
        <v/>
      </c>
      <c r="W126" s="39" t="str">
        <f t="shared" si="52"/>
        <v/>
      </c>
      <c r="X126" s="39" t="str">
        <f t="shared" si="53"/>
        <v/>
      </c>
      <c r="Y126" s="39" t="str">
        <f t="shared" si="54"/>
        <v/>
      </c>
      <c r="Z126" s="39" t="str">
        <f t="shared" si="55"/>
        <v/>
      </c>
      <c r="AA126" s="39" t="str">
        <f t="shared" si="56"/>
        <v/>
      </c>
      <c r="AB126" s="39" t="str">
        <f t="shared" si="57"/>
        <v/>
      </c>
      <c r="AC126" s="39" t="str">
        <f t="shared" si="58"/>
        <v/>
      </c>
      <c r="AD126" s="39" t="str">
        <f t="shared" si="59"/>
        <v/>
      </c>
      <c r="AE126" s="39" t="str">
        <f t="shared" si="60"/>
        <v/>
      </c>
      <c r="AF126" s="39" t="str">
        <f t="shared" si="61"/>
        <v/>
      </c>
      <c r="AG126" s="39" t="str">
        <f t="shared" si="62"/>
        <v/>
      </c>
      <c r="AH126" s="39" t="str">
        <f t="shared" si="63"/>
        <v/>
      </c>
      <c r="AI126" s="39" t="str">
        <f t="shared" si="64"/>
        <v/>
      </c>
      <c r="AJ126" s="39" t="str">
        <f t="shared" si="65"/>
        <v/>
      </c>
      <c r="AK126" s="39" t="str">
        <f t="shared" si="66"/>
        <v/>
      </c>
      <c r="AL126" s="39" t="str">
        <f t="shared" si="67"/>
        <v/>
      </c>
      <c r="AM126" s="39" t="str">
        <f t="shared" si="68"/>
        <v/>
      </c>
      <c r="AN126" s="39" t="str">
        <f t="shared" si="69"/>
        <v/>
      </c>
      <c r="AO126" s="39" t="str">
        <f t="shared" si="70"/>
        <v/>
      </c>
      <c r="AP126" s="39" t="str">
        <f t="shared" si="71"/>
        <v/>
      </c>
      <c r="AQ126" s="39" t="str">
        <f t="shared" si="72"/>
        <v/>
      </c>
      <c r="AR126" s="39" t="str">
        <f t="shared" si="73"/>
        <v/>
      </c>
      <c r="AS126" s="39" t="str">
        <f t="shared" si="74"/>
        <v/>
      </c>
      <c r="AT126" s="39" t="str">
        <f t="shared" si="75"/>
        <v/>
      </c>
      <c r="AU126" s="39" t="str">
        <f t="shared" si="76"/>
        <v/>
      </c>
    </row>
    <row r="127" spans="1:47" x14ac:dyDescent="0.25">
      <c r="A127" s="39" t="s">
        <v>147</v>
      </c>
      <c r="B127" s="69" t="s">
        <v>156</v>
      </c>
      <c r="E127" s="38">
        <f>-C140</f>
        <v>0</v>
      </c>
      <c r="H127" s="39">
        <f>SUM(D127:G127)</f>
        <v>0</v>
      </c>
      <c r="I127" s="39">
        <f>IF(vatstatusq2="Y",-C141,0)</f>
        <v>0</v>
      </c>
      <c r="J127" s="39">
        <f>+H127-I127</f>
        <v>0</v>
      </c>
      <c r="K127" s="52" t="s">
        <v>163</v>
      </c>
      <c r="M127" s="53"/>
      <c r="N127" s="39" t="str">
        <f t="shared" si="43"/>
        <v/>
      </c>
      <c r="O127" s="39" t="str">
        <f t="shared" si="44"/>
        <v/>
      </c>
      <c r="P127" s="39" t="str">
        <f t="shared" si="45"/>
        <v/>
      </c>
      <c r="Q127" s="39" t="str">
        <f t="shared" si="46"/>
        <v/>
      </c>
      <c r="R127" s="39" t="str">
        <f t="shared" si="47"/>
        <v/>
      </c>
      <c r="S127" s="39" t="str">
        <f t="shared" si="48"/>
        <v/>
      </c>
      <c r="T127" s="39" t="str">
        <f t="shared" si="49"/>
        <v/>
      </c>
      <c r="U127" s="39" t="str">
        <f t="shared" si="50"/>
        <v/>
      </c>
      <c r="V127" s="39" t="str">
        <f t="shared" si="51"/>
        <v/>
      </c>
      <c r="W127" s="39" t="str">
        <f t="shared" si="52"/>
        <v/>
      </c>
      <c r="X127" s="39" t="str">
        <f t="shared" si="53"/>
        <v/>
      </c>
      <c r="Y127" s="39" t="str">
        <f t="shared" si="54"/>
        <v/>
      </c>
      <c r="Z127" s="39" t="str">
        <f t="shared" si="55"/>
        <v/>
      </c>
      <c r="AA127" s="39" t="str">
        <f t="shared" si="56"/>
        <v/>
      </c>
      <c r="AB127" s="39" t="str">
        <f t="shared" si="57"/>
        <v/>
      </c>
      <c r="AC127" s="39" t="str">
        <f t="shared" si="58"/>
        <v/>
      </c>
      <c r="AD127" s="39" t="str">
        <f t="shared" si="59"/>
        <v/>
      </c>
      <c r="AE127" s="39" t="str">
        <f t="shared" si="60"/>
        <v/>
      </c>
      <c r="AF127" s="39" t="str">
        <f t="shared" si="61"/>
        <v/>
      </c>
      <c r="AG127" s="39" t="str">
        <f t="shared" si="62"/>
        <v/>
      </c>
      <c r="AH127" s="39" t="str">
        <f t="shared" si="63"/>
        <v/>
      </c>
      <c r="AI127" s="39" t="str">
        <f t="shared" si="64"/>
        <v/>
      </c>
      <c r="AJ127" s="39" t="str">
        <f t="shared" si="65"/>
        <v/>
      </c>
      <c r="AK127" s="39" t="str">
        <f t="shared" si="66"/>
        <v/>
      </c>
      <c r="AL127" s="39" t="str">
        <f t="shared" si="67"/>
        <v/>
      </c>
      <c r="AM127" s="39" t="str">
        <f t="shared" si="68"/>
        <v/>
      </c>
      <c r="AN127" s="39" t="str">
        <f t="shared" si="69"/>
        <v/>
      </c>
      <c r="AO127" s="39" t="str">
        <f t="shared" si="70"/>
        <v/>
      </c>
      <c r="AP127" s="39" t="str">
        <f t="shared" si="71"/>
        <v/>
      </c>
      <c r="AQ127" s="39" t="str">
        <f t="shared" si="72"/>
        <v/>
      </c>
      <c r="AR127" s="39" t="str">
        <f t="shared" si="73"/>
        <v/>
      </c>
      <c r="AS127" s="39" t="str">
        <f t="shared" si="74"/>
        <v/>
      </c>
      <c r="AT127" s="39" t="str">
        <f t="shared" si="75"/>
        <v/>
      </c>
      <c r="AU127" s="39" t="str">
        <f t="shared" si="76"/>
        <v/>
      </c>
    </row>
    <row r="128" spans="1:47" x14ac:dyDescent="0.25">
      <c r="B128" s="69"/>
      <c r="N128" s="39" t="str">
        <f t="shared" si="43"/>
        <v/>
      </c>
      <c r="O128" s="39" t="str">
        <f t="shared" si="44"/>
        <v/>
      </c>
      <c r="P128" s="39" t="str">
        <f t="shared" si="45"/>
        <v/>
      </c>
      <c r="Q128" s="39" t="str">
        <f t="shared" si="46"/>
        <v/>
      </c>
      <c r="R128" s="39" t="str">
        <f t="shared" si="47"/>
        <v/>
      </c>
      <c r="S128" s="39" t="str">
        <f t="shared" si="48"/>
        <v/>
      </c>
      <c r="T128" s="39" t="str">
        <f t="shared" si="49"/>
        <v/>
      </c>
      <c r="U128" s="39" t="str">
        <f t="shared" si="50"/>
        <v/>
      </c>
      <c r="V128" s="39" t="str">
        <f t="shared" si="51"/>
        <v/>
      </c>
      <c r="W128" s="39" t="str">
        <f t="shared" si="52"/>
        <v/>
      </c>
      <c r="X128" s="39" t="str">
        <f t="shared" si="53"/>
        <v/>
      </c>
      <c r="Y128" s="39" t="str">
        <f t="shared" si="54"/>
        <v/>
      </c>
      <c r="Z128" s="39" t="str">
        <f t="shared" si="55"/>
        <v/>
      </c>
      <c r="AA128" s="39" t="str">
        <f t="shared" si="56"/>
        <v/>
      </c>
      <c r="AB128" s="39" t="str">
        <f t="shared" si="57"/>
        <v/>
      </c>
      <c r="AC128" s="39" t="str">
        <f t="shared" si="58"/>
        <v/>
      </c>
      <c r="AD128" s="39" t="str">
        <f t="shared" si="59"/>
        <v/>
      </c>
      <c r="AE128" s="39" t="str">
        <f t="shared" si="60"/>
        <v/>
      </c>
      <c r="AF128" s="39" t="str">
        <f t="shared" si="61"/>
        <v/>
      </c>
      <c r="AG128" s="39" t="str">
        <f t="shared" si="62"/>
        <v/>
      </c>
      <c r="AH128" s="39" t="str">
        <f t="shared" si="63"/>
        <v/>
      </c>
      <c r="AI128" s="39" t="str">
        <f t="shared" si="64"/>
        <v/>
      </c>
      <c r="AJ128" s="39" t="str">
        <f t="shared" si="65"/>
        <v/>
      </c>
      <c r="AK128" s="39" t="str">
        <f t="shared" si="66"/>
        <v/>
      </c>
      <c r="AL128" s="39" t="str">
        <f t="shared" si="67"/>
        <v/>
      </c>
      <c r="AM128" s="39" t="str">
        <f t="shared" si="68"/>
        <v/>
      </c>
      <c r="AN128" s="39" t="str">
        <f t="shared" si="69"/>
        <v/>
      </c>
      <c r="AO128" s="39" t="str">
        <f t="shared" si="70"/>
        <v/>
      </c>
      <c r="AP128" s="39" t="str">
        <f t="shared" si="71"/>
        <v/>
      </c>
      <c r="AQ128" s="39" t="str">
        <f t="shared" si="72"/>
        <v/>
      </c>
      <c r="AR128" s="39" t="str">
        <f t="shared" si="73"/>
        <v/>
      </c>
      <c r="AS128" s="39" t="str">
        <f t="shared" si="74"/>
        <v/>
      </c>
      <c r="AT128" s="39" t="str">
        <f t="shared" si="75"/>
        <v/>
      </c>
      <c r="AU128" s="39" t="str">
        <f t="shared" si="76"/>
        <v/>
      </c>
    </row>
    <row r="129" spans="1:47" ht="16.5" thickBot="1" x14ac:dyDescent="0.3">
      <c r="A129" s="61" t="s">
        <v>138</v>
      </c>
      <c r="D129" s="39">
        <f>ROUND(SUM(currentacq2),2)</f>
        <v>0</v>
      </c>
      <c r="E129" s="39">
        <f>ROUND(SUM(cashacq2),2)</f>
        <v>0</v>
      </c>
      <c r="F129" s="39">
        <f>ROUND(SUM(cardacq2),2)</f>
        <v>0</v>
      </c>
      <c r="G129" s="39">
        <f>ROUND(SUM(depositacq2),2)</f>
        <v>0</v>
      </c>
      <c r="H129" s="39">
        <f>ROUND(SUM(totalsq2),2)</f>
        <v>0</v>
      </c>
      <c r="I129" s="39">
        <f>ROUND(SUM(vatcontentq2),2)</f>
        <v>0</v>
      </c>
      <c r="J129" s="39">
        <f>ROUND(SUM(netamountsq2),2)</f>
        <v>0</v>
      </c>
      <c r="N129" s="95">
        <f>SUM(N34:N128)</f>
        <v>0</v>
      </c>
      <c r="O129" s="95">
        <f t="shared" ref="O129:AU129" si="77">SUM(O34:O128)</f>
        <v>0</v>
      </c>
      <c r="P129" s="95">
        <f t="shared" si="77"/>
        <v>0</v>
      </c>
      <c r="Q129" s="95">
        <f t="shared" si="77"/>
        <v>0</v>
      </c>
      <c r="R129" s="95">
        <f t="shared" si="77"/>
        <v>0</v>
      </c>
      <c r="S129" s="95">
        <f t="shared" si="77"/>
        <v>0</v>
      </c>
      <c r="T129" s="95">
        <f t="shared" si="77"/>
        <v>0</v>
      </c>
      <c r="U129" s="95">
        <f t="shared" si="77"/>
        <v>0</v>
      </c>
      <c r="V129" s="95">
        <f t="shared" si="77"/>
        <v>0</v>
      </c>
      <c r="W129" s="95">
        <f t="shared" si="77"/>
        <v>0</v>
      </c>
      <c r="X129" s="95">
        <f t="shared" si="77"/>
        <v>0</v>
      </c>
      <c r="Y129" s="95">
        <f t="shared" si="77"/>
        <v>0</v>
      </c>
      <c r="Z129" s="95">
        <f t="shared" si="77"/>
        <v>0</v>
      </c>
      <c r="AA129" s="95">
        <f t="shared" si="77"/>
        <v>0</v>
      </c>
      <c r="AB129" s="95">
        <f t="shared" si="77"/>
        <v>0</v>
      </c>
      <c r="AC129" s="95">
        <f t="shared" si="77"/>
        <v>0</v>
      </c>
      <c r="AD129" s="95">
        <f t="shared" si="77"/>
        <v>0</v>
      </c>
      <c r="AE129" s="95">
        <f t="shared" si="77"/>
        <v>0</v>
      </c>
      <c r="AF129" s="95">
        <f t="shared" si="77"/>
        <v>0</v>
      </c>
      <c r="AG129" s="95">
        <f t="shared" si="77"/>
        <v>0</v>
      </c>
      <c r="AH129" s="95">
        <f t="shared" si="77"/>
        <v>0</v>
      </c>
      <c r="AI129" s="95">
        <f t="shared" si="77"/>
        <v>0</v>
      </c>
      <c r="AJ129" s="95">
        <f t="shared" si="77"/>
        <v>0</v>
      </c>
      <c r="AK129" s="95">
        <f t="shared" si="77"/>
        <v>0</v>
      </c>
      <c r="AL129" s="95">
        <f t="shared" si="77"/>
        <v>0</v>
      </c>
      <c r="AM129" s="95">
        <f t="shared" si="77"/>
        <v>0</v>
      </c>
      <c r="AN129" s="95">
        <f t="shared" si="77"/>
        <v>0</v>
      </c>
      <c r="AO129" s="95">
        <f t="shared" si="77"/>
        <v>0</v>
      </c>
      <c r="AP129" s="95">
        <f t="shared" si="77"/>
        <v>0</v>
      </c>
      <c r="AQ129" s="95">
        <f t="shared" si="77"/>
        <v>0</v>
      </c>
      <c r="AR129" s="95">
        <f t="shared" si="77"/>
        <v>0</v>
      </c>
      <c r="AS129" s="95">
        <f t="shared" si="77"/>
        <v>0</v>
      </c>
      <c r="AT129" s="95">
        <f t="shared" si="77"/>
        <v>0</v>
      </c>
      <c r="AU129" s="95">
        <f t="shared" si="77"/>
        <v>0</v>
      </c>
    </row>
    <row r="130" spans="1:47" ht="16.5" thickTop="1" x14ac:dyDescent="0.25">
      <c r="E130" s="96"/>
      <c r="F130" s="96"/>
    </row>
    <row r="131" spans="1:47" x14ac:dyDescent="0.25">
      <c r="A131" s="39" t="s">
        <v>204</v>
      </c>
      <c r="D131" s="97"/>
      <c r="E131" s="98"/>
      <c r="F131" s="97"/>
      <c r="G131" s="97">
        <v>0</v>
      </c>
      <c r="H131" s="98"/>
      <c r="I131" s="98"/>
      <c r="J131" s="98"/>
    </row>
    <row r="132" spans="1:47" x14ac:dyDescent="0.25">
      <c r="A132" s="39" t="s">
        <v>205</v>
      </c>
      <c r="D132" s="97">
        <f>+D129-D131</f>
        <v>0</v>
      </c>
      <c r="E132" s="98"/>
      <c r="F132" s="97">
        <f>+F129-F131</f>
        <v>0</v>
      </c>
      <c r="G132" s="97">
        <f>+G129-G131</f>
        <v>0</v>
      </c>
      <c r="H132" s="98"/>
      <c r="I132" s="98"/>
      <c r="J132" s="98"/>
    </row>
    <row r="133" spans="1:47" ht="57.75" customHeight="1" x14ac:dyDescent="0.25">
      <c r="A133" s="61" t="s">
        <v>150</v>
      </c>
      <c r="C133" s="52" t="s">
        <v>158</v>
      </c>
      <c r="D133" s="99" t="s">
        <v>152</v>
      </c>
      <c r="E133" s="99" t="s">
        <v>151</v>
      </c>
      <c r="F133" s="99" t="s">
        <v>10</v>
      </c>
      <c r="G133" s="99" t="s">
        <v>153</v>
      </c>
      <c r="H133" s="99" t="s">
        <v>154</v>
      </c>
      <c r="I133" s="99" t="s">
        <v>155</v>
      </c>
      <c r="J133" s="99" t="s">
        <v>159</v>
      </c>
    </row>
    <row r="135" spans="1:47" x14ac:dyDescent="0.25">
      <c r="A135" s="39" t="s">
        <v>175</v>
      </c>
      <c r="C135" s="86"/>
      <c r="D135" s="100">
        <f>+'qtr1'!D136</f>
        <v>0</v>
      </c>
      <c r="E135" s="100">
        <f>+'qtr1'!E136</f>
        <v>0</v>
      </c>
      <c r="F135" s="98"/>
      <c r="G135" s="98"/>
      <c r="H135" s="101"/>
      <c r="I135" s="86"/>
      <c r="J135" s="101"/>
    </row>
    <row r="136" spans="1:47" x14ac:dyDescent="0.25">
      <c r="A136" s="39" t="s">
        <v>176</v>
      </c>
      <c r="C136" s="86"/>
      <c r="D136" s="100">
        <v>0</v>
      </c>
      <c r="E136" s="100">
        <v>0</v>
      </c>
      <c r="F136" s="100">
        <v>0</v>
      </c>
      <c r="G136" s="100">
        <v>0</v>
      </c>
      <c r="H136" s="102">
        <v>0</v>
      </c>
      <c r="I136" s="102">
        <v>0</v>
      </c>
      <c r="J136" s="102">
        <v>0</v>
      </c>
    </row>
    <row r="137" spans="1:47" ht="31.5" x14ac:dyDescent="0.25">
      <c r="A137" s="39" t="s">
        <v>174</v>
      </c>
      <c r="C137" s="86"/>
      <c r="D137" s="103" t="s">
        <v>179</v>
      </c>
      <c r="E137" s="103" t="s">
        <v>179</v>
      </c>
      <c r="F137" s="98"/>
      <c r="G137" s="103" t="s">
        <v>180</v>
      </c>
      <c r="H137" s="101"/>
      <c r="I137" s="86"/>
      <c r="J137" s="101"/>
    </row>
    <row r="138" spans="1:47" x14ac:dyDescent="0.25">
      <c r="A138" s="39" t="s">
        <v>177</v>
      </c>
      <c r="C138" s="86"/>
      <c r="D138" s="38">
        <f>LOOKUP($D$137,$C$1:$C$11,$D$1:$D$11)</f>
        <v>0</v>
      </c>
      <c r="E138" s="38">
        <f>LOOKUP($E$137,$C$1:$C$11,$D$1:$D$11)</f>
        <v>0</v>
      </c>
      <c r="F138" s="98"/>
      <c r="G138" s="38">
        <f>LOOKUP($G$137,$C$13:$C$14,$D$13:$D$14)</f>
        <v>0</v>
      </c>
      <c r="H138" s="101"/>
      <c r="I138" s="86"/>
      <c r="J138" s="101"/>
    </row>
    <row r="140" spans="1:47" x14ac:dyDescent="0.25">
      <c r="A140" s="39" t="s">
        <v>157</v>
      </c>
      <c r="C140" s="39">
        <f>SUM(D140:J140)</f>
        <v>0</v>
      </c>
      <c r="D140" s="38">
        <f>IF(D136+D135&lt;10000,D136*'Whitefield office use'!D29,IF(D135&gt;10000,D136*'Whitefield office use'!D30,((+D135+D136-10000)*'Whitefield office use'!D30)+(10000-D135)*'Whitefield office use'!D29))</f>
        <v>0</v>
      </c>
      <c r="E140" s="38">
        <f>IF(E136+E135&lt;10000,E136*'Whitefield office use'!D29,IF(E135&gt;10000,E136*'Whitefield office use'!D30,((+E135+E136-10000)*'Whitefield office use'!D30)+(10000-E135)*'Whitefield office use'!D29))</f>
        <v>0</v>
      </c>
      <c r="F140" s="38">
        <f>+F136*0.05</f>
        <v>0</v>
      </c>
      <c r="G140" s="38">
        <f>+G136*'Whitefield office use'!D31</f>
        <v>0</v>
      </c>
      <c r="H140" s="38">
        <f>+H136*'Whitefield office use'!D32</f>
        <v>0</v>
      </c>
      <c r="I140" s="38">
        <f>+I136*5</f>
        <v>0</v>
      </c>
      <c r="J140" s="38">
        <f>+J136*10</f>
        <v>0</v>
      </c>
    </row>
    <row r="141" spans="1:47" x14ac:dyDescent="0.25">
      <c r="A141" s="39" t="s">
        <v>173</v>
      </c>
      <c r="C141" s="39">
        <f>ROUND(SUM(D141:J141),2)</f>
        <v>0</v>
      </c>
      <c r="D141" s="38">
        <f>+D136*D138*$J$31/(1+$J$31)</f>
        <v>0</v>
      </c>
      <c r="E141" s="38">
        <f>+E136*E138*$J$31/(1+$J$31)</f>
        <v>0</v>
      </c>
      <c r="F141" s="98"/>
      <c r="G141" s="38">
        <f>+G136*G138*$J$31/(1+$J$31)</f>
        <v>0</v>
      </c>
      <c r="H141" s="101"/>
      <c r="I141" s="86"/>
      <c r="J141" s="101"/>
    </row>
    <row r="142" spans="1:47" x14ac:dyDescent="0.25">
      <c r="A142" s="104" t="s">
        <v>19</v>
      </c>
    </row>
    <row r="143" spans="1:47" ht="16.5" thickBot="1" x14ac:dyDescent="0.3">
      <c r="D143" s="39"/>
      <c r="E143" s="39"/>
      <c r="F143" s="39"/>
      <c r="G143" s="39"/>
    </row>
    <row r="144" spans="1:47" x14ac:dyDescent="0.25">
      <c r="A144" s="61" t="s">
        <v>49</v>
      </c>
      <c r="F144" s="105" t="s">
        <v>232</v>
      </c>
      <c r="G144" s="106"/>
      <c r="H144" s="106"/>
      <c r="I144" s="107"/>
      <c r="J144" s="108"/>
    </row>
    <row r="145" spans="1:10" x14ac:dyDescent="0.25">
      <c r="F145" s="109"/>
      <c r="H145" s="38"/>
      <c r="J145" s="110"/>
    </row>
    <row r="146" spans="1:10" x14ac:dyDescent="0.25">
      <c r="A146" s="39" t="s">
        <v>164</v>
      </c>
      <c r="B146" s="32" t="s">
        <v>216</v>
      </c>
      <c r="C146" s="39">
        <f>IF(vatstatusq2=+G3="n",0,G3+G4)</f>
        <v>0</v>
      </c>
      <c r="F146" s="111" t="s">
        <v>233</v>
      </c>
      <c r="H146" s="38"/>
      <c r="J146" s="110"/>
    </row>
    <row r="147" spans="1:10" x14ac:dyDescent="0.25">
      <c r="A147" s="39" t="s">
        <v>165</v>
      </c>
      <c r="B147" s="32" t="s">
        <v>215</v>
      </c>
      <c r="C147" s="39">
        <v>0</v>
      </c>
      <c r="F147" s="111" t="s">
        <v>246</v>
      </c>
      <c r="H147" s="38"/>
      <c r="J147" s="110"/>
    </row>
    <row r="148" spans="1:10" x14ac:dyDescent="0.25">
      <c r="A148" s="39" t="s">
        <v>166</v>
      </c>
      <c r="B148" s="32" t="s">
        <v>217</v>
      </c>
      <c r="C148" s="38">
        <f>+C147+C146</f>
        <v>0</v>
      </c>
      <c r="D148" s="39" t="s">
        <v>279</v>
      </c>
      <c r="F148" s="113" t="str">
        <f>IF(G19&lt;&gt;0,"error - vat out of balance"," ")</f>
        <v xml:space="preserve"> </v>
      </c>
      <c r="H148" s="38"/>
      <c r="J148" s="110"/>
    </row>
    <row r="149" spans="1:10" x14ac:dyDescent="0.25">
      <c r="A149" s="39" t="s">
        <v>167</v>
      </c>
      <c r="B149" s="32" t="s">
        <v>218</v>
      </c>
      <c r="C149" s="39">
        <f>IF(vatstatusq2="n",0,IF(vatstatusq2="F",-G13,-(+G17+G6+G13)))</f>
        <v>0</v>
      </c>
      <c r="D149" s="39"/>
      <c r="F149" s="113" t="str">
        <f>IF(H129-I129&lt;&gt;J129,"error on cross cast - vat analysis section"," ")</f>
        <v xml:space="preserve"> </v>
      </c>
      <c r="H149" s="38"/>
      <c r="J149" s="110"/>
    </row>
    <row r="150" spans="1:10" x14ac:dyDescent="0.25">
      <c r="A150" s="39" t="s">
        <v>168</v>
      </c>
      <c r="B150" s="32" t="s">
        <v>219</v>
      </c>
      <c r="C150" s="38">
        <f>+C146-C149</f>
        <v>0</v>
      </c>
      <c r="D150" s="39" t="s">
        <v>279</v>
      </c>
      <c r="F150" s="113" t="str">
        <f>IF(SUM(D129:G129)&lt;&gt;H129,"error on cross cast - account analysis section"," ")</f>
        <v xml:space="preserve"> </v>
      </c>
      <c r="H150" s="38"/>
      <c r="J150" s="110"/>
    </row>
    <row r="151" spans="1:10" x14ac:dyDescent="0.25">
      <c r="A151" s="39" t="s">
        <v>169</v>
      </c>
      <c r="B151" s="32" t="s">
        <v>220</v>
      </c>
      <c r="C151" s="39">
        <f>IF(vatstatusq2="n",0,IF(vatstatusq2="F",ROUND((+F3),0),ROUND(+H3,0)))</f>
        <v>0</v>
      </c>
      <c r="F151" s="113"/>
      <c r="H151" s="38"/>
      <c r="I151" s="114" t="str">
        <f>IF(G13=0," ",IF('VAT summaries'!F27="y"," ","Check vat recovery rate on cap ex"))</f>
        <v xml:space="preserve"> </v>
      </c>
      <c r="J151" s="110"/>
    </row>
    <row r="152" spans="1:10" x14ac:dyDescent="0.25">
      <c r="A152" s="39" t="s">
        <v>170</v>
      </c>
      <c r="B152" s="32" t="s">
        <v>221</v>
      </c>
      <c r="C152" s="39">
        <f>IF(vatstatusq2="n",0,IF(vatstatusq2="f",-H13*(F13&lt;=-2000),ROUND(-(+H17+H7+H6+H13+H14+H16),0)))</f>
        <v>0</v>
      </c>
      <c r="F152" s="115" t="str">
        <f>IF(SUM(D132:G132)&lt;&gt;0,"Error on bank accounts","")</f>
        <v/>
      </c>
      <c r="H152" s="38"/>
      <c r="I152" s="114" t="str">
        <f>IF(INT(C149/BR)&gt;C152,"Input Vat credibility error"," ")</f>
        <v xml:space="preserve"> </v>
      </c>
      <c r="J152" s="110"/>
    </row>
    <row r="153" spans="1:10" ht="16.5" thickBot="1" x14ac:dyDescent="0.3">
      <c r="A153" s="39" t="s">
        <v>171</v>
      </c>
      <c r="B153" s="32" t="s">
        <v>222</v>
      </c>
      <c r="C153" s="39">
        <v>0</v>
      </c>
      <c r="F153" s="116" t="str">
        <f>IF(OR(F19&lt;&gt;0,G19&lt;&gt;0,H19&lt;&gt;0),"vat summation error"," ")</f>
        <v xml:space="preserve"> </v>
      </c>
      <c r="G153" s="117"/>
      <c r="H153" s="117"/>
      <c r="I153" s="118" t="str">
        <f>IF('VAT summaries'!F27="y",IF(INT(C146/BR)&gt;C151,"Output Vat credibility error"," "),IF('VAT summaries'!F27="f",IF(INT(C146/'VAT summaries'!F28)&gt;C151,"Output Vat credibility error"," ")," "))</f>
        <v xml:space="preserve"> </v>
      </c>
      <c r="J153" s="119"/>
    </row>
    <row r="154" spans="1:10" x14ac:dyDescent="0.25">
      <c r="A154" s="39" t="s">
        <v>172</v>
      </c>
      <c r="B154" s="32" t="s">
        <v>245</v>
      </c>
      <c r="C154" s="39">
        <v>0</v>
      </c>
    </row>
    <row r="155" spans="1:10" x14ac:dyDescent="0.25">
      <c r="F155" s="38" t="s">
        <v>12</v>
      </c>
      <c r="G155" s="216">
        <f ca="1">NOW()</f>
        <v>45727.711671296296</v>
      </c>
      <c r="H155" s="217"/>
    </row>
    <row r="162" spans="2:11" x14ac:dyDescent="0.25">
      <c r="D162" s="39"/>
      <c r="E162" s="39"/>
      <c r="F162" s="39"/>
      <c r="G162" s="39"/>
      <c r="K162" s="39"/>
    </row>
    <row r="163" spans="2:11" x14ac:dyDescent="0.25">
      <c r="D163" s="39"/>
      <c r="E163" s="39"/>
      <c r="F163" s="39"/>
      <c r="G163" s="39"/>
      <c r="K163" s="39"/>
    </row>
    <row r="164" spans="2:11" x14ac:dyDescent="0.25">
      <c r="D164" s="39"/>
      <c r="E164" s="39"/>
      <c r="F164" s="39"/>
      <c r="G164" s="39"/>
      <c r="K164" s="39"/>
    </row>
    <row r="165" spans="2:11" x14ac:dyDescent="0.25">
      <c r="D165" s="39"/>
      <c r="E165" s="39"/>
      <c r="F165" s="39"/>
      <c r="G165" s="39"/>
      <c r="K165" s="39"/>
    </row>
    <row r="166" spans="2:11" x14ac:dyDescent="0.25">
      <c r="B166" s="38"/>
      <c r="D166" s="39"/>
      <c r="E166" s="39"/>
      <c r="F166" s="39"/>
      <c r="G166" s="39"/>
      <c r="K166" s="39"/>
    </row>
    <row r="167" spans="2:11" x14ac:dyDescent="0.25">
      <c r="D167" s="39"/>
      <c r="E167" s="39"/>
      <c r="F167" s="39"/>
      <c r="G167" s="39"/>
      <c r="K167" s="39"/>
    </row>
    <row r="168" spans="2:11" x14ac:dyDescent="0.25">
      <c r="D168" s="39"/>
      <c r="E168" s="39"/>
      <c r="F168" s="39"/>
      <c r="G168" s="39"/>
      <c r="K168" s="39"/>
    </row>
    <row r="169" spans="2:11" x14ac:dyDescent="0.25">
      <c r="D169" s="39"/>
      <c r="E169" s="39"/>
      <c r="F169" s="39"/>
      <c r="G169" s="39"/>
      <c r="K169" s="39"/>
    </row>
    <row r="170" spans="2:11" x14ac:dyDescent="0.25">
      <c r="D170" s="39"/>
      <c r="E170" s="39"/>
      <c r="F170" s="39"/>
      <c r="G170" s="39"/>
      <c r="K170" s="39"/>
    </row>
    <row r="171" spans="2:11" x14ac:dyDescent="0.25">
      <c r="D171" s="39"/>
      <c r="E171" s="39"/>
      <c r="F171" s="39"/>
      <c r="G171" s="39"/>
      <c r="K171" s="39"/>
    </row>
    <row r="172" spans="2:11" x14ac:dyDescent="0.25">
      <c r="D172" s="39"/>
      <c r="E172" s="39"/>
      <c r="F172" s="39"/>
      <c r="G172" s="39"/>
      <c r="K172" s="39"/>
    </row>
    <row r="173" spans="2:11" x14ac:dyDescent="0.25">
      <c r="D173" s="39"/>
      <c r="E173" s="39"/>
      <c r="F173" s="39"/>
      <c r="G173" s="39"/>
      <c r="K173" s="39"/>
    </row>
    <row r="174" spans="2:11" x14ac:dyDescent="0.25">
      <c r="D174" s="39"/>
      <c r="E174" s="39"/>
      <c r="F174" s="39"/>
      <c r="G174" s="39"/>
      <c r="K174" s="39"/>
    </row>
    <row r="175" spans="2:11" x14ac:dyDescent="0.25">
      <c r="D175" s="39"/>
      <c r="E175" s="39"/>
      <c r="F175" s="39"/>
      <c r="G175" s="39"/>
      <c r="K175" s="39"/>
    </row>
    <row r="176" spans="2:11" x14ac:dyDescent="0.25">
      <c r="D176" s="39"/>
      <c r="E176" s="39"/>
      <c r="F176" s="39"/>
      <c r="G176" s="39"/>
      <c r="K176" s="39"/>
    </row>
    <row r="177" spans="5:6" x14ac:dyDescent="0.25">
      <c r="E177" s="39"/>
      <c r="F177" s="39"/>
    </row>
  </sheetData>
  <mergeCells count="1">
    <mergeCell ref="G155:H155"/>
  </mergeCells>
  <phoneticPr fontId="0" type="noConversion"/>
  <conditionalFormatting sqref="D131 F131:G131">
    <cfRule type="expression" dxfId="15" priority="3" stopIfTrue="1">
      <formula>+D129-D131&lt;&gt;0</formula>
    </cfRule>
  </conditionalFormatting>
  <conditionalFormatting sqref="E127">
    <cfRule type="expression" dxfId="14" priority="2" stopIfTrue="1">
      <formula>-$E$127&lt;&gt;$C$140</formula>
    </cfRule>
  </conditionalFormatting>
  <conditionalFormatting sqref="I16:I17 K127:K128">
    <cfRule type="expression" dxfId="13" priority="1" stopIfTrue="1">
      <formula>AND(H16&lt;&gt;0,I16="")</formula>
    </cfRule>
  </conditionalFormatting>
  <conditionalFormatting sqref="K39:K126">
    <cfRule type="expression" dxfId="12" priority="4" stopIfTrue="1">
      <formula>AND(H39&lt;&gt;0,K39="")</formula>
    </cfRule>
  </conditionalFormatting>
  <dataValidations xWindow="333" yWindow="558" count="9">
    <dataValidation allowBlank="1" showInputMessage="1" showErrorMessage="1" promptTitle="End of section" prompt="End of section - to enter addtional lines, insert above here and copy formats from this line or preceeding line." sqref="A59 A126" xr:uid="{00000000-0002-0000-0400-000000000000}"/>
    <dataValidation allowBlank="1" showInputMessage="1" showErrorMessage="1" promptTitle="Automatic calculation" prompt="The entries in these boxes are automatically generated from the mileage records below._x000a__x000a_Please do not manually overwrite them." sqref="D127:H127 J127" xr:uid="{00000000-0002-0000-0400-000001000000}"/>
    <dataValidation allowBlank="1" showInputMessage="1" showErrorMessage="1" promptTitle="Automatic calculation" prompt="The entries for this box come from the cells above._x000a__x000a_Please do not enter anything into the box." sqref="D138:E138 G138 B166 G141 C141:E141 C140:J140" xr:uid="{00000000-0002-0000-0400-000002000000}"/>
    <dataValidation allowBlank="1" showInputMessage="1" showErrorMessage="1" promptTitle="Caution" prompt="These cells should not normally be written manually" sqref="D129:J129 I39:I127 J39:J126" xr:uid="{00000000-0002-0000-0400-000003000000}"/>
    <dataValidation type="list" allowBlank="1" showInputMessage="1" showErrorMessage="1" promptTitle="Input Options" prompt="Select the following:_x000a__x000a_Sales income_x000a_Interest received_x000a_Other income (non vat)_x000a_Vat expense_x000a_Non vat expense_x000a_Tax paid (VAT/PAYE/CT etc - please specify what tax in detail column)_x000a_Directors account" sqref="K127:K128" xr:uid="{00000000-0002-0000-0400-000004000000}">
      <formula1>$I$3:$I$11</formula1>
    </dataValidation>
    <dataValidation type="list" allowBlank="1" showInputMessage="1" showErrorMessage="1" sqref="D137:E137" xr:uid="{00000000-0002-0000-0400-000005000000}">
      <formula1>$C$1:$C$12</formula1>
    </dataValidation>
    <dataValidation type="list" allowBlank="1" showErrorMessage="1" promptTitle="Input Options" prompt="Select the following:_x000a__x000a_Sales income_x000a_Interest received_x000a_Other income (non vat)_x000a_Vat expense_x000a_Non vat expense_x000a_Tax paid (VAT/PAYE/CT etc - please specify what tax in detail column)_x000a_Directors account" sqref="K59:K126" xr:uid="{00000000-0002-0000-0400-000007000000}">
      <formula1>$I$1:$I$16</formula1>
    </dataValidation>
    <dataValidation type="list" allowBlank="1" showErrorMessage="1" promptTitle="Input Options" prompt="Select the following:_x000a__x000a_Sales income_x000a_Interest received_x000a_Other income (non vat)_x000a_Vat expense_x000a_Non vat expense_x000a_Tax paid (VAT/PAYE/CT etc - please specify what tax in detail column)_x000a_Directors account" sqref="K39:K58" xr:uid="{3F7A3592-5ED1-40D4-9DB4-38429C2E331D}">
      <formula1>$I$1:$I$17</formula1>
    </dataValidation>
    <dataValidation type="list" allowBlank="1" showInputMessage="1" showErrorMessage="1" sqref="G137" xr:uid="{00000000-0002-0000-0400-000006000000}">
      <formula1>$C$13:$C$14</formula1>
    </dataValidation>
  </dataValidations>
  <pageMargins left="0.75" right="0.75" top="1" bottom="1" header="0.5" footer="0.5"/>
  <pageSetup paperSize="9" scale="3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77"/>
  <sheetViews>
    <sheetView zoomScale="75" workbookViewId="0">
      <pane ySplit="33" topLeftCell="A34" activePane="bottomLeft" state="frozen"/>
      <selection activeCell="A29" sqref="A29"/>
      <selection pane="bottomLeft" activeCell="A21" sqref="A21"/>
    </sheetView>
  </sheetViews>
  <sheetFormatPr defaultRowHeight="15.75" x14ac:dyDescent="0.25"/>
  <cols>
    <col min="1" max="1" width="14.7109375" style="39" customWidth="1"/>
    <col min="2" max="2" width="32.5703125" style="39" customWidth="1"/>
    <col min="3" max="3" width="23" style="39" customWidth="1"/>
    <col min="4" max="7" width="13.7109375" style="38" customWidth="1"/>
    <col min="8" max="10" width="13.7109375" style="39" customWidth="1"/>
    <col min="11" max="11" width="20.42578125" style="52" customWidth="1"/>
    <col min="12" max="12" width="20.5703125" style="39" customWidth="1"/>
    <col min="13" max="13" width="9.140625" style="39" hidden="1" customWidth="1"/>
    <col min="14" max="47" width="13.42578125" style="39" hidden="1" customWidth="1"/>
    <col min="48" max="16384" width="9.140625" style="39"/>
  </cols>
  <sheetData>
    <row r="1" spans="2:9" hidden="1" x14ac:dyDescent="0.25">
      <c r="B1" s="38"/>
      <c r="C1" s="38" t="str">
        <f>+'Whitefield office use'!E12</f>
        <v>Petrol&lt;1400cc</v>
      </c>
      <c r="D1" s="38">
        <f>+'Whitefield office use'!F12</f>
        <v>0.12</v>
      </c>
      <c r="F1" s="50">
        <f t="shared" ref="F1:F17" si="0">SUMIF($K$34:$K$128,+$I1,$H$34:$H$128)</f>
        <v>0</v>
      </c>
      <c r="G1" s="50">
        <f t="shared" ref="G1:G17" si="1">SUMIF($K$34:$K$128,+$I1,$I$34:$I$128)</f>
        <v>0</v>
      </c>
      <c r="H1" s="50">
        <f t="shared" ref="H1:H17" si="2">SUMIF($K$34:$K$128,+$I1,$J$34:$J$128)</f>
        <v>0</v>
      </c>
      <c r="I1" s="51" t="s">
        <v>275</v>
      </c>
    </row>
    <row r="2" spans="2:9" hidden="1" x14ac:dyDescent="0.25">
      <c r="B2" s="38"/>
      <c r="C2" s="38" t="str">
        <f>+'Whitefield office use'!E13</f>
        <v>Petrol1401-2001cc</v>
      </c>
      <c r="D2" s="38">
        <f>+'Whitefield office use'!F13</f>
        <v>0.15</v>
      </c>
      <c r="F2" s="50">
        <f t="shared" si="0"/>
        <v>0</v>
      </c>
      <c r="G2" s="50">
        <f t="shared" si="1"/>
        <v>0</v>
      </c>
      <c r="H2" s="50">
        <f t="shared" si="2"/>
        <v>0</v>
      </c>
      <c r="I2" s="51" t="s">
        <v>274</v>
      </c>
    </row>
    <row r="3" spans="2:9" hidden="1" x14ac:dyDescent="0.25">
      <c r="B3" s="38"/>
      <c r="C3" s="38" t="str">
        <f>+'Whitefield office use'!E14</f>
        <v>Petrol&gt;2000cc</v>
      </c>
      <c r="D3" s="38">
        <f>+'Whitefield office use'!F14</f>
        <v>0.23</v>
      </c>
      <c r="F3" s="50">
        <f t="shared" si="0"/>
        <v>0</v>
      </c>
      <c r="G3" s="50">
        <f t="shared" si="1"/>
        <v>0</v>
      </c>
      <c r="H3" s="50">
        <f t="shared" si="2"/>
        <v>0</v>
      </c>
      <c r="I3" s="51" t="s">
        <v>141</v>
      </c>
    </row>
    <row r="4" spans="2:9" hidden="1" x14ac:dyDescent="0.25">
      <c r="B4" s="38"/>
      <c r="C4" s="38" t="str">
        <f>+'Whitefield office use'!E15</f>
        <v>Diesel &lt;1600cc</v>
      </c>
      <c r="D4" s="38">
        <f>+'Whitefield office use'!F15</f>
        <v>0.12</v>
      </c>
      <c r="F4" s="50">
        <f t="shared" si="0"/>
        <v>0</v>
      </c>
      <c r="G4" s="50">
        <f t="shared" si="1"/>
        <v>0</v>
      </c>
      <c r="H4" s="50">
        <f t="shared" si="2"/>
        <v>0</v>
      </c>
      <c r="I4" s="51" t="s">
        <v>142</v>
      </c>
    </row>
    <row r="5" spans="2:9" hidden="1" x14ac:dyDescent="0.25">
      <c r="B5" s="38"/>
      <c r="C5" s="38" t="str">
        <f>+'Whitefield office use'!E16</f>
        <v>Diesel 1601-2000cc</v>
      </c>
      <c r="D5" s="38">
        <f>+'Whitefield office use'!F16</f>
        <v>0.13</v>
      </c>
      <c r="F5" s="50">
        <f t="shared" si="0"/>
        <v>0</v>
      </c>
      <c r="G5" s="50">
        <f t="shared" si="1"/>
        <v>0</v>
      </c>
      <c r="H5" s="50">
        <f t="shared" si="2"/>
        <v>0</v>
      </c>
      <c r="I5" s="51" t="s">
        <v>145</v>
      </c>
    </row>
    <row r="6" spans="2:9" hidden="1" x14ac:dyDescent="0.25">
      <c r="B6" s="38"/>
      <c r="C6" s="38" t="str">
        <f>+'Whitefield office use'!E17</f>
        <v>Diesel&gt;2000cc</v>
      </c>
      <c r="D6" s="38">
        <f>+'Whitefield office use'!F17</f>
        <v>0.17</v>
      </c>
      <c r="F6" s="50">
        <f t="shared" si="0"/>
        <v>0</v>
      </c>
      <c r="G6" s="50">
        <f t="shared" si="1"/>
        <v>0</v>
      </c>
      <c r="H6" s="50">
        <f t="shared" si="2"/>
        <v>0</v>
      </c>
      <c r="I6" s="51" t="s">
        <v>143</v>
      </c>
    </row>
    <row r="7" spans="2:9" hidden="1" x14ac:dyDescent="0.25">
      <c r="B7" s="38"/>
      <c r="C7" s="38" t="str">
        <f>+'Whitefield office use'!E18</f>
        <v>LPG&lt;1400cc</v>
      </c>
      <c r="D7" s="38">
        <f>+'Whitefield office use'!F18</f>
        <v>0.11</v>
      </c>
      <c r="F7" s="50">
        <f t="shared" si="0"/>
        <v>0</v>
      </c>
      <c r="G7" s="50">
        <f t="shared" si="1"/>
        <v>0</v>
      </c>
      <c r="H7" s="50">
        <f t="shared" si="2"/>
        <v>0</v>
      </c>
      <c r="I7" s="51" t="s">
        <v>212</v>
      </c>
    </row>
    <row r="8" spans="2:9" hidden="1" x14ac:dyDescent="0.25">
      <c r="B8" s="38"/>
      <c r="C8" s="38" t="str">
        <f>+'Whitefield office use'!E19</f>
        <v>LPG1401-2001cc</v>
      </c>
      <c r="D8" s="38">
        <f>+'Whitefield office use'!F19</f>
        <v>0.13</v>
      </c>
      <c r="F8" s="50">
        <f t="shared" si="0"/>
        <v>0</v>
      </c>
      <c r="G8" s="50">
        <f t="shared" si="1"/>
        <v>0</v>
      </c>
      <c r="H8" s="50">
        <f t="shared" si="2"/>
        <v>0</v>
      </c>
      <c r="I8" s="51" t="s">
        <v>75</v>
      </c>
    </row>
    <row r="9" spans="2:9" hidden="1" x14ac:dyDescent="0.25">
      <c r="B9" s="38"/>
      <c r="C9" s="38" t="str">
        <f>+'Whitefield office use'!E20</f>
        <v>LPG&gt;2000cc</v>
      </c>
      <c r="D9" s="38">
        <f>+'Whitefield office use'!F20</f>
        <v>0.21</v>
      </c>
      <c r="F9" s="50">
        <f t="shared" si="0"/>
        <v>0</v>
      </c>
      <c r="G9" s="50">
        <f t="shared" si="1"/>
        <v>0</v>
      </c>
      <c r="H9" s="50">
        <f t="shared" si="2"/>
        <v>0</v>
      </c>
      <c r="I9" s="51" t="s">
        <v>76</v>
      </c>
    </row>
    <row r="10" spans="2:9" hidden="1" x14ac:dyDescent="0.25">
      <c r="B10" s="38"/>
      <c r="C10" s="38" t="str">
        <f>+'Whitefield office use'!E21</f>
        <v>Fully electric</v>
      </c>
      <c r="D10" s="38">
        <f>+'Whitefield office use'!F21</f>
        <v>7.0000000000000007E-2</v>
      </c>
      <c r="F10" s="50">
        <f t="shared" si="0"/>
        <v>0</v>
      </c>
      <c r="G10" s="50">
        <f t="shared" si="1"/>
        <v>0</v>
      </c>
      <c r="H10" s="50">
        <f t="shared" si="2"/>
        <v>0</v>
      </c>
      <c r="I10" s="51" t="s">
        <v>77</v>
      </c>
    </row>
    <row r="11" spans="2:9" hidden="1" x14ac:dyDescent="0.25">
      <c r="B11" s="38"/>
      <c r="C11" s="38" t="str">
        <f>+'Whitefield office use'!E22</f>
        <v>No vat claim/not vat registered</v>
      </c>
      <c r="D11" s="38">
        <f>+'Whitefield office use'!F22</f>
        <v>0</v>
      </c>
      <c r="F11" s="50">
        <f t="shared" si="0"/>
        <v>0</v>
      </c>
      <c r="G11" s="50">
        <f t="shared" si="1"/>
        <v>0</v>
      </c>
      <c r="H11" s="50">
        <f t="shared" si="2"/>
        <v>0</v>
      </c>
      <c r="I11" s="51" t="s">
        <v>78</v>
      </c>
    </row>
    <row r="12" spans="2:9" hidden="1" x14ac:dyDescent="0.25">
      <c r="B12" s="38"/>
      <c r="C12" s="38" t="str">
        <f>+'Whitefield office use'!E23</f>
        <v>Not specified</v>
      </c>
      <c r="D12" s="38">
        <f>+'Whitefield office use'!F23</f>
        <v>0</v>
      </c>
      <c r="F12" s="50">
        <f t="shared" si="0"/>
        <v>0</v>
      </c>
      <c r="G12" s="50">
        <f t="shared" si="1"/>
        <v>0</v>
      </c>
      <c r="H12" s="50">
        <f t="shared" si="2"/>
        <v>0</v>
      </c>
      <c r="I12" s="51" t="s">
        <v>144</v>
      </c>
    </row>
    <row r="13" spans="2:9" hidden="1" x14ac:dyDescent="0.25">
      <c r="B13" s="38"/>
      <c r="C13" s="38" t="str">
        <f>+'Whitefield office use'!E27</f>
        <v>Claim vat</v>
      </c>
      <c r="D13" s="38">
        <f>+'Whitefield office use'!F27</f>
        <v>0.05</v>
      </c>
      <c r="F13" s="50">
        <f t="shared" si="0"/>
        <v>0</v>
      </c>
      <c r="G13" s="50">
        <f t="shared" si="1"/>
        <v>0</v>
      </c>
      <c r="H13" s="50">
        <f t="shared" si="2"/>
        <v>0</v>
      </c>
      <c r="I13" s="51" t="s">
        <v>213</v>
      </c>
    </row>
    <row r="14" spans="2:9" hidden="1" x14ac:dyDescent="0.25">
      <c r="B14" s="38"/>
      <c r="C14" s="38" t="str">
        <f>+'Whitefield office use'!E28</f>
        <v>No vat claim</v>
      </c>
      <c r="D14" s="38">
        <f>+'Whitefield office use'!F28</f>
        <v>0</v>
      </c>
      <c r="F14" s="50">
        <f t="shared" si="0"/>
        <v>0</v>
      </c>
      <c r="G14" s="50">
        <f t="shared" si="1"/>
        <v>0</v>
      </c>
      <c r="H14" s="50">
        <f t="shared" si="2"/>
        <v>0</v>
      </c>
      <c r="I14" s="51" t="s">
        <v>214</v>
      </c>
    </row>
    <row r="15" spans="2:9" hidden="1" x14ac:dyDescent="0.25">
      <c r="B15" s="38"/>
      <c r="D15" s="39"/>
      <c r="F15" s="50">
        <f t="shared" si="0"/>
        <v>0</v>
      </c>
      <c r="G15" s="50">
        <f t="shared" si="1"/>
        <v>0</v>
      </c>
      <c r="H15" s="50">
        <f t="shared" si="2"/>
        <v>0</v>
      </c>
      <c r="I15" s="51" t="s">
        <v>604</v>
      </c>
    </row>
    <row r="16" spans="2:9" hidden="1" x14ac:dyDescent="0.25">
      <c r="B16" s="38"/>
      <c r="D16" s="39"/>
      <c r="F16" s="50">
        <f t="shared" si="0"/>
        <v>0</v>
      </c>
      <c r="G16" s="50">
        <f t="shared" si="1"/>
        <v>0</v>
      </c>
      <c r="H16" s="50">
        <f t="shared" si="2"/>
        <v>0</v>
      </c>
      <c r="I16" s="54" t="s">
        <v>272</v>
      </c>
    </row>
    <row r="17" spans="1:47" hidden="1" x14ac:dyDescent="0.25">
      <c r="B17" s="38"/>
      <c r="D17" s="39"/>
      <c r="F17" s="50">
        <f t="shared" si="0"/>
        <v>0</v>
      </c>
      <c r="G17" s="50">
        <f t="shared" si="1"/>
        <v>0</v>
      </c>
      <c r="H17" s="50">
        <f t="shared" si="2"/>
        <v>0</v>
      </c>
      <c r="I17" s="54" t="s">
        <v>163</v>
      </c>
    </row>
    <row r="18" spans="1:47" hidden="1" x14ac:dyDescent="0.25">
      <c r="B18" s="38"/>
      <c r="C18" s="38"/>
      <c r="F18" s="50">
        <f>SUM(F1:F17)</f>
        <v>0</v>
      </c>
      <c r="G18" s="50">
        <f>SUM(G1:G17)</f>
        <v>0</v>
      </c>
      <c r="H18" s="50">
        <f>SUM(H1:H17)</f>
        <v>0</v>
      </c>
      <c r="I18" s="55"/>
    </row>
    <row r="19" spans="1:47" hidden="1" x14ac:dyDescent="0.25">
      <c r="B19" s="38"/>
      <c r="D19" s="39"/>
      <c r="F19" s="50">
        <f>ROUND(+H129-F18-H35,0)</f>
        <v>0</v>
      </c>
      <c r="G19" s="50">
        <f>ROUND(+I129-G18-I35,0)</f>
        <v>0</v>
      </c>
      <c r="H19" s="50">
        <f>ROUND(+J129-H18-J35,0)</f>
        <v>0</v>
      </c>
      <c r="I19" s="55"/>
    </row>
    <row r="20" spans="1:47" hidden="1" x14ac:dyDescent="0.25"/>
    <row r="21" spans="1:47" x14ac:dyDescent="0.25">
      <c r="A21" s="31" t="str">
        <f>IF('Company info'!E6="*","enter details in company information tab",+'Company info'!E6)</f>
        <v>Company Name</v>
      </c>
      <c r="F21"/>
      <c r="G21"/>
      <c r="K21" s="56" t="s">
        <v>17</v>
      </c>
    </row>
    <row r="22" spans="1:47" x14ac:dyDescent="0.25">
      <c r="A22" s="31" t="s">
        <v>149</v>
      </c>
      <c r="D22" s="57" t="str">
        <f>IF('Company info'!E21="*","enter details in company information tab",+'Company info'!E21)</f>
        <v>Oct, Nov, Dec 2025</v>
      </c>
      <c r="E22" s="58"/>
      <c r="K22" s="59"/>
    </row>
    <row r="23" spans="1:47" x14ac:dyDescent="0.25">
      <c r="A23" s="31"/>
      <c r="C23" s="31"/>
      <c r="D23" s="58"/>
      <c r="E23" s="58"/>
      <c r="I23" s="58" t="s">
        <v>120</v>
      </c>
      <c r="J23" s="58"/>
      <c r="K23" s="60" t="str">
        <f>IF('Company info'!E8="*","enter details in company information tab",+'Company info'!E8)</f>
        <v>Enter data in cell E8</v>
      </c>
    </row>
    <row r="25" spans="1:47" x14ac:dyDescent="0.25">
      <c r="A25" s="61" t="s">
        <v>121</v>
      </c>
      <c r="E25" s="39"/>
      <c r="F25" s="39"/>
      <c r="G25" s="62" t="s">
        <v>136</v>
      </c>
      <c r="H25" s="38"/>
      <c r="K25" s="39"/>
    </row>
    <row r="26" spans="1:47" x14ac:dyDescent="0.25">
      <c r="D26" s="39"/>
      <c r="E26" s="39"/>
      <c r="F26" s="39"/>
      <c r="G26" s="63" t="s">
        <v>122</v>
      </c>
      <c r="K26" s="39"/>
    </row>
    <row r="27" spans="1:47" x14ac:dyDescent="0.25">
      <c r="A27" s="39" t="s">
        <v>123</v>
      </c>
      <c r="C27" s="64" t="str">
        <f>IF('Company info'!E10="*","enter details in company information tab",+'Company info'!E10)</f>
        <v>Enter data in cell E10</v>
      </c>
      <c r="D27" s="65"/>
      <c r="E27" s="66"/>
      <c r="F27" s="39"/>
      <c r="G27" s="67"/>
      <c r="H27" s="65"/>
      <c r="I27" s="65"/>
      <c r="J27" s="65"/>
      <c r="K27" s="66"/>
    </row>
    <row r="28" spans="1:47" x14ac:dyDescent="0.25">
      <c r="A28" s="39" t="s">
        <v>124</v>
      </c>
      <c r="C28" s="68" t="str">
        <f>IF('Company info'!E12="*","enter details in company information tab",+'Company info'!E12)</f>
        <v>Enter data in cell E12</v>
      </c>
      <c r="D28" s="69"/>
      <c r="E28" s="70"/>
      <c r="F28" s="39"/>
      <c r="G28" s="71"/>
      <c r="H28" s="69"/>
      <c r="I28" s="69"/>
      <c r="J28" s="69"/>
      <c r="K28" s="70"/>
    </row>
    <row r="29" spans="1:47" x14ac:dyDescent="0.25">
      <c r="A29" s="39" t="s">
        <v>125</v>
      </c>
      <c r="C29" s="68" t="str">
        <f>IF('Company info'!E14="*","enter details in company information tab",+'Company info'!E14)</f>
        <v>Enter data in cell E14</v>
      </c>
      <c r="D29" s="69"/>
      <c r="E29" s="70"/>
      <c r="F29" s="39"/>
      <c r="G29" s="71"/>
      <c r="H29" s="69"/>
      <c r="I29" s="69"/>
      <c r="J29" s="69"/>
      <c r="K29" s="70"/>
    </row>
    <row r="30" spans="1:47" x14ac:dyDescent="0.25">
      <c r="A30" s="39" t="s">
        <v>126</v>
      </c>
      <c r="C30" s="72" t="str">
        <f>IF('Company info'!E16="*","enter details in company information tab",+'Company info'!E16)</f>
        <v>Enter data in cell E16</v>
      </c>
      <c r="D30" s="73"/>
      <c r="E30" s="74"/>
      <c r="F30" s="39"/>
      <c r="G30" s="75"/>
      <c r="H30" s="73"/>
      <c r="I30" s="73"/>
      <c r="J30" s="73"/>
      <c r="K30" s="74"/>
    </row>
    <row r="31" spans="1:47" x14ac:dyDescent="0.25">
      <c r="D31" s="39"/>
      <c r="E31" s="39"/>
      <c r="I31" s="38" t="s">
        <v>5</v>
      </c>
      <c r="J31" s="76">
        <f>IF(vatstatusq3="y",stdvrq3,IF(vatstatusq3="f",frvrq3,0))</f>
        <v>0</v>
      </c>
    </row>
    <row r="32" spans="1:47" x14ac:dyDescent="0.25">
      <c r="I32" s="38" t="s">
        <v>229</v>
      </c>
      <c r="J32" s="39" t="str">
        <f>IF(vatstatusq3="y","Normal",IF(vatstatusq3="F","Flat Rate","Not Registered"))</f>
        <v>Not Registered</v>
      </c>
      <c r="N32" s="82">
        <v>1</v>
      </c>
      <c r="O32" s="82">
        <v>12</v>
      </c>
      <c r="P32" s="82">
        <v>22</v>
      </c>
      <c r="Q32" s="82">
        <v>41</v>
      </c>
      <c r="R32" s="82">
        <v>69</v>
      </c>
      <c r="S32" s="82">
        <v>96</v>
      </c>
      <c r="T32" s="82">
        <v>98</v>
      </c>
      <c r="U32" s="82">
        <v>121</v>
      </c>
      <c r="V32" s="82">
        <v>125</v>
      </c>
      <c r="W32" s="82">
        <v>141</v>
      </c>
      <c r="X32" s="82">
        <v>144</v>
      </c>
      <c r="Y32" s="82">
        <v>148</v>
      </c>
      <c r="Z32" s="82">
        <v>150</v>
      </c>
      <c r="AA32" s="82">
        <v>152</v>
      </c>
      <c r="AB32" s="82">
        <v>154</v>
      </c>
      <c r="AC32" s="82">
        <v>156</v>
      </c>
      <c r="AD32" s="82">
        <v>163</v>
      </c>
      <c r="AE32" s="82">
        <v>167</v>
      </c>
      <c r="AF32" s="82">
        <v>168</v>
      </c>
      <c r="AG32" s="82">
        <v>172</v>
      </c>
      <c r="AH32" s="82">
        <v>173</v>
      </c>
      <c r="AI32" s="82">
        <v>174</v>
      </c>
      <c r="AJ32" s="82">
        <v>178</v>
      </c>
      <c r="AK32" s="82">
        <v>180</v>
      </c>
      <c r="AL32" s="82">
        <v>188</v>
      </c>
      <c r="AM32" s="82">
        <v>303</v>
      </c>
      <c r="AN32" s="82">
        <v>422</v>
      </c>
      <c r="AO32" s="82">
        <v>442</v>
      </c>
      <c r="AP32" s="82">
        <v>587</v>
      </c>
      <c r="AQ32" s="82">
        <v>597</v>
      </c>
      <c r="AR32" s="82">
        <v>600</v>
      </c>
      <c r="AS32" s="82">
        <v>681</v>
      </c>
      <c r="AT32" s="82">
        <v>610</v>
      </c>
      <c r="AU32" s="82">
        <v>798</v>
      </c>
    </row>
    <row r="33" spans="1:47" s="84" customFormat="1" ht="54" customHeight="1" x14ac:dyDescent="0.2">
      <c r="A33" s="77" t="s">
        <v>127</v>
      </c>
      <c r="B33" s="77" t="s">
        <v>128</v>
      </c>
      <c r="C33" s="78" t="s">
        <v>129</v>
      </c>
      <c r="D33" s="79" t="s">
        <v>161</v>
      </c>
      <c r="E33" s="79" t="s">
        <v>160</v>
      </c>
      <c r="F33" s="79" t="s">
        <v>162</v>
      </c>
      <c r="G33" s="79" t="s">
        <v>9</v>
      </c>
      <c r="H33" s="78" t="s">
        <v>130</v>
      </c>
      <c r="I33" s="79" t="s">
        <v>139</v>
      </c>
      <c r="J33" s="79" t="s">
        <v>146</v>
      </c>
      <c r="K33" s="78" t="s">
        <v>140</v>
      </c>
      <c r="L33" s="80" t="s">
        <v>148</v>
      </c>
      <c r="M33" s="81" t="s">
        <v>107</v>
      </c>
      <c r="N33" s="197" t="s">
        <v>436</v>
      </c>
      <c r="O33" s="197" t="s">
        <v>496</v>
      </c>
      <c r="P33" s="197" t="s">
        <v>497</v>
      </c>
      <c r="Q33" s="197" t="s">
        <v>498</v>
      </c>
      <c r="R33" s="197" t="s">
        <v>499</v>
      </c>
      <c r="S33" s="197" t="s">
        <v>500</v>
      </c>
      <c r="T33" s="197" t="s">
        <v>501</v>
      </c>
      <c r="U33" s="197" t="s">
        <v>502</v>
      </c>
      <c r="V33" s="197" t="s">
        <v>503</v>
      </c>
      <c r="W33" s="197" t="s">
        <v>272</v>
      </c>
      <c r="X33" s="197" t="s">
        <v>504</v>
      </c>
      <c r="Y33" s="197" t="s">
        <v>505</v>
      </c>
      <c r="Z33" s="197" t="s">
        <v>506</v>
      </c>
      <c r="AA33" s="197" t="s">
        <v>507</v>
      </c>
      <c r="AB33" s="197" t="s">
        <v>508</v>
      </c>
      <c r="AC33" s="197" t="s">
        <v>509</v>
      </c>
      <c r="AD33" s="197" t="s">
        <v>510</v>
      </c>
      <c r="AE33" s="197" t="s">
        <v>511</v>
      </c>
      <c r="AF33" s="197" t="s">
        <v>512</v>
      </c>
      <c r="AG33" s="198" t="s">
        <v>513</v>
      </c>
      <c r="AH33" s="198" t="s">
        <v>514</v>
      </c>
      <c r="AI33" s="198" t="s">
        <v>515</v>
      </c>
      <c r="AJ33" s="198" t="s">
        <v>516</v>
      </c>
      <c r="AK33" s="198" t="s">
        <v>517</v>
      </c>
      <c r="AL33" s="198" t="s">
        <v>518</v>
      </c>
      <c r="AM33" s="198" t="s">
        <v>519</v>
      </c>
      <c r="AN33" s="198" t="s">
        <v>520</v>
      </c>
      <c r="AO33" s="198" t="s">
        <v>521</v>
      </c>
      <c r="AP33" s="198" t="s">
        <v>522</v>
      </c>
      <c r="AQ33" s="198" t="s">
        <v>523</v>
      </c>
      <c r="AR33" s="198" t="s">
        <v>524</v>
      </c>
      <c r="AS33" s="198" t="s">
        <v>623</v>
      </c>
      <c r="AT33" s="198" t="s">
        <v>89</v>
      </c>
      <c r="AU33" s="198" t="s">
        <v>525</v>
      </c>
    </row>
    <row r="34" spans="1:47" x14ac:dyDescent="0.25">
      <c r="A34" s="52" t="s">
        <v>193</v>
      </c>
      <c r="B34" s="52" t="s">
        <v>194</v>
      </c>
      <c r="C34" s="52" t="s">
        <v>195</v>
      </c>
      <c r="D34" s="52" t="s">
        <v>196</v>
      </c>
      <c r="E34" s="52" t="s">
        <v>197</v>
      </c>
      <c r="F34" s="52" t="s">
        <v>198</v>
      </c>
      <c r="G34" s="52" t="s">
        <v>199</v>
      </c>
      <c r="H34" s="52" t="s">
        <v>200</v>
      </c>
      <c r="I34" s="85" t="s">
        <v>201</v>
      </c>
      <c r="J34" s="52" t="s">
        <v>202</v>
      </c>
      <c r="K34" s="52" t="s">
        <v>203</v>
      </c>
      <c r="L34" s="52"/>
      <c r="M34" s="53"/>
    </row>
    <row r="35" spans="1:47" x14ac:dyDescent="0.25">
      <c r="A35" s="61" t="s">
        <v>137</v>
      </c>
      <c r="C35" s="86"/>
      <c r="D35" s="38">
        <f>+'qtr2'!D129</f>
        <v>0</v>
      </c>
      <c r="E35" s="38">
        <f>+'qtr2'!E129</f>
        <v>0</v>
      </c>
      <c r="F35" s="38">
        <f>+'qtr2'!F129</f>
        <v>0</v>
      </c>
      <c r="G35" s="38">
        <f>+'qtr2'!G129</f>
        <v>0</v>
      </c>
      <c r="H35" s="39">
        <f>+G35+F35+D35+E35</f>
        <v>0</v>
      </c>
      <c r="I35" s="86"/>
      <c r="J35" s="38">
        <f>+H35</f>
        <v>0</v>
      </c>
      <c r="M35" s="53"/>
    </row>
    <row r="36" spans="1:47" x14ac:dyDescent="0.25">
      <c r="A36" s="87" t="s">
        <v>131</v>
      </c>
      <c r="C36" s="69"/>
      <c r="E36" s="88"/>
      <c r="M36" s="53"/>
    </row>
    <row r="37" spans="1:47" x14ac:dyDescent="0.25">
      <c r="C37" s="69"/>
      <c r="K37" s="52" t="s">
        <v>230</v>
      </c>
      <c r="L37" s="39" t="s">
        <v>230</v>
      </c>
      <c r="M37" s="53"/>
    </row>
    <row r="38" spans="1:47" x14ac:dyDescent="0.25">
      <c r="A38" s="89" t="s">
        <v>132</v>
      </c>
      <c r="C38" s="69"/>
      <c r="K38" s="90" t="s">
        <v>231</v>
      </c>
      <c r="M38" s="53"/>
    </row>
    <row r="39" spans="1:47" x14ac:dyDescent="0.25">
      <c r="A39" s="91" t="s">
        <v>133</v>
      </c>
      <c r="C39" s="69"/>
      <c r="H39" s="39">
        <f>SUM(D39:G39)</f>
        <v>0</v>
      </c>
      <c r="I39" s="39">
        <f t="shared" ref="I39:I95" si="3">IF(vatstatusq3="Y",IF(OR(K39="Sales income",K39="Vat expense",K39="Capital (vat)"),ROUND(H39*_vrq3/(1+_vrq3),2),0),IF(AND(vatstatusq3="F",K39="Sales income"),ROUND(H39*frvrq3,2),IF(AND(vatstatusq3="F",K39="Capital (vat)",H39&lt;=-2000),ROUND(H39*stdvrq3/(1+stdvrq3),2),0)))</f>
        <v>0</v>
      </c>
      <c r="J39" s="39">
        <f>IF(K39="",0,H39-I39)</f>
        <v>0</v>
      </c>
      <c r="M39" s="53"/>
      <c r="N39" s="39" t="str">
        <f>IF($M39=1,$J39,"")</f>
        <v/>
      </c>
      <c r="O39" s="39" t="str">
        <f>IF($M39=12,$J39,"")</f>
        <v/>
      </c>
      <c r="P39" s="39" t="str">
        <f>IF($M39=22,$J39,"")</f>
        <v/>
      </c>
      <c r="Q39" s="39" t="str">
        <f>IF($M39=41,$J39,"")</f>
        <v/>
      </c>
      <c r="R39" s="39" t="str">
        <f>IF($M39=69,$J39,"")</f>
        <v/>
      </c>
      <c r="S39" s="39" t="str">
        <f>IF($M39=96,$J39,"")</f>
        <v/>
      </c>
      <c r="T39" s="39" t="str">
        <f>IF($M39=98,$J39,"")</f>
        <v/>
      </c>
      <c r="U39" s="39" t="str">
        <f>IF($M39=121,$J39,"")</f>
        <v/>
      </c>
      <c r="V39" s="39" t="str">
        <f>IF($M39=125,$J39,"")</f>
        <v/>
      </c>
      <c r="W39" s="39" t="str">
        <f>IF($M39=141,$J39,"")</f>
        <v/>
      </c>
      <c r="X39" s="39" t="str">
        <f>IF($M39=144,$J39,"")</f>
        <v/>
      </c>
      <c r="Y39" s="39" t="str">
        <f>IF($M39=148,$J39,"")</f>
        <v/>
      </c>
      <c r="Z39" s="39" t="str">
        <f>IF($M39=150,$J39,"")</f>
        <v/>
      </c>
      <c r="AA39" s="39" t="str">
        <f>IF($M39=152,$J39,"")</f>
        <v/>
      </c>
      <c r="AB39" s="39" t="str">
        <f>IF($M39=154,$J39,"")</f>
        <v/>
      </c>
      <c r="AC39" s="39" t="str">
        <f>IF($M39=156,$J39,"")</f>
        <v/>
      </c>
      <c r="AD39" s="39" t="str">
        <f>IF($M39=163,$J39,"")</f>
        <v/>
      </c>
      <c r="AE39" s="39" t="str">
        <f>IF($M39=167,$J39,"")</f>
        <v/>
      </c>
      <c r="AF39" s="39" t="str">
        <f>IF($M39=168,$J39,"")</f>
        <v/>
      </c>
      <c r="AG39" s="39" t="str">
        <f>IF($M39=172,$J39,"")</f>
        <v/>
      </c>
      <c r="AH39" s="39" t="str">
        <f>IF($M39=173,$J39,"")</f>
        <v/>
      </c>
      <c r="AI39" s="39" t="str">
        <f>IF($M39=174,$J39,"")</f>
        <v/>
      </c>
      <c r="AJ39" s="39" t="str">
        <f>IF($M39=178,$J39,"")</f>
        <v/>
      </c>
      <c r="AK39" s="39" t="str">
        <f>IF($M39=180,$J39,"")</f>
        <v/>
      </c>
      <c r="AL39" s="39" t="str">
        <f>IF($M39=188,$J39,"")</f>
        <v/>
      </c>
      <c r="AM39" s="39" t="str">
        <f>IF($M39=303,$J39,"")</f>
        <v/>
      </c>
      <c r="AN39" s="39" t="str">
        <f>IF($M39=422,$J39,"")</f>
        <v/>
      </c>
      <c r="AO39" s="39" t="str">
        <f>IF($M39=442,$J39,"")</f>
        <v/>
      </c>
      <c r="AP39" s="39" t="str">
        <f>IF($M39=587,$J39,"")</f>
        <v/>
      </c>
      <c r="AQ39" s="39" t="str">
        <f>IF($M39=597,$J39,"")</f>
        <v/>
      </c>
      <c r="AR39" s="39" t="str">
        <f>IF($M39=600,$J39,"")</f>
        <v/>
      </c>
      <c r="AS39" s="39" t="str">
        <f>IF($M39=681,$J39,"")</f>
        <v/>
      </c>
      <c r="AT39" s="39" t="str">
        <f>IF($M39=610,$J39,"")</f>
        <v/>
      </c>
      <c r="AU39" s="39" t="str">
        <f>IF($M39=798,$J39,"")</f>
        <v/>
      </c>
    </row>
    <row r="40" spans="1:47" x14ac:dyDescent="0.25">
      <c r="A40" s="92"/>
      <c r="C40" s="69"/>
      <c r="H40" s="39">
        <f t="shared" ref="H40:H126" si="4">SUM(D40:G40)</f>
        <v>0</v>
      </c>
      <c r="I40" s="39">
        <f t="shared" si="3"/>
        <v>0</v>
      </c>
      <c r="J40" s="39">
        <f t="shared" ref="J40:J126" si="5">IF(K40="",0,H40-I40)</f>
        <v>0</v>
      </c>
      <c r="M40" s="53"/>
      <c r="N40" s="39" t="str">
        <f t="shared" ref="N40:N103" si="6">IF($M40=1,$J40,"")</f>
        <v/>
      </c>
      <c r="O40" s="39" t="str">
        <f t="shared" ref="O40:O103" si="7">IF($M40=12,$J40,"")</f>
        <v/>
      </c>
      <c r="P40" s="39" t="str">
        <f t="shared" ref="P40:P103" si="8">IF($M40=22,$J40,"")</f>
        <v/>
      </c>
      <c r="Q40" s="39" t="str">
        <f t="shared" ref="Q40:Q103" si="9">IF($M40=41,$J40,"")</f>
        <v/>
      </c>
      <c r="R40" s="39" t="str">
        <f t="shared" ref="R40:R103" si="10">IF($M40=69,$J40,"")</f>
        <v/>
      </c>
      <c r="S40" s="39" t="str">
        <f t="shared" ref="S40:S103" si="11">IF($M40=96,$J40,"")</f>
        <v/>
      </c>
      <c r="T40" s="39" t="str">
        <f t="shared" ref="T40:T103" si="12">IF($M40=98,$J40,"")</f>
        <v/>
      </c>
      <c r="U40" s="39" t="str">
        <f t="shared" ref="U40:U103" si="13">IF($M40=121,$J40,"")</f>
        <v/>
      </c>
      <c r="V40" s="39" t="str">
        <f t="shared" ref="V40:V103" si="14">IF($M40=125,$J40,"")</f>
        <v/>
      </c>
      <c r="W40" s="39" t="str">
        <f t="shared" ref="W40:W103" si="15">IF($M40=141,$J40,"")</f>
        <v/>
      </c>
      <c r="X40" s="39" t="str">
        <f t="shared" ref="X40:X103" si="16">IF($M40=144,$J40,"")</f>
        <v/>
      </c>
      <c r="Y40" s="39" t="str">
        <f t="shared" ref="Y40:Y103" si="17">IF($M40=148,$J40,"")</f>
        <v/>
      </c>
      <c r="Z40" s="39" t="str">
        <f t="shared" ref="Z40:Z103" si="18">IF($M40=150,$J40,"")</f>
        <v/>
      </c>
      <c r="AA40" s="39" t="str">
        <f t="shared" ref="AA40:AA103" si="19">IF($M40=152,$J40,"")</f>
        <v/>
      </c>
      <c r="AB40" s="39" t="str">
        <f t="shared" ref="AB40:AB103" si="20">IF($M40=154,$J40,"")</f>
        <v/>
      </c>
      <c r="AC40" s="39" t="str">
        <f t="shared" ref="AC40:AC103" si="21">IF($M40=156,$J40,"")</f>
        <v/>
      </c>
      <c r="AD40" s="39" t="str">
        <f t="shared" ref="AD40:AD103" si="22">IF($M40=163,$J40,"")</f>
        <v/>
      </c>
      <c r="AE40" s="39" t="str">
        <f t="shared" ref="AE40:AE103" si="23">IF($M40=167,$J40,"")</f>
        <v/>
      </c>
      <c r="AF40" s="39" t="str">
        <f t="shared" ref="AF40:AF103" si="24">IF($M40=168,$J40,"")</f>
        <v/>
      </c>
      <c r="AG40" s="39" t="str">
        <f t="shared" ref="AG40:AG103" si="25">IF($M40=172,$J40,"")</f>
        <v/>
      </c>
      <c r="AH40" s="39" t="str">
        <f t="shared" ref="AH40:AH103" si="26">IF($M40=173,$J40,"")</f>
        <v/>
      </c>
      <c r="AI40" s="39" t="str">
        <f t="shared" ref="AI40:AI103" si="27">IF($M40=174,$J40,"")</f>
        <v/>
      </c>
      <c r="AJ40" s="39" t="str">
        <f t="shared" ref="AJ40:AJ103" si="28">IF($M40=178,$J40,"")</f>
        <v/>
      </c>
      <c r="AK40" s="39" t="str">
        <f t="shared" ref="AK40:AK103" si="29">IF($M40=180,$J40,"")</f>
        <v/>
      </c>
      <c r="AL40" s="39" t="str">
        <f t="shared" ref="AL40:AL103" si="30">IF($M40=188,$J40,"")</f>
        <v/>
      </c>
      <c r="AM40" s="39" t="str">
        <f t="shared" ref="AM40:AM103" si="31">IF($M40=303,$J40,"")</f>
        <v/>
      </c>
      <c r="AN40" s="39" t="str">
        <f t="shared" ref="AN40:AN103" si="32">IF($M40=422,$J40,"")</f>
        <v/>
      </c>
      <c r="AO40" s="39" t="str">
        <f t="shared" ref="AO40:AO103" si="33">IF($M40=442,$J40,"")</f>
        <v/>
      </c>
      <c r="AP40" s="39" t="str">
        <f t="shared" ref="AP40:AP103" si="34">IF($M40=587,$J40,"")</f>
        <v/>
      </c>
      <c r="AQ40" s="39" t="str">
        <f t="shared" ref="AQ40:AQ103" si="35">IF($M40=597,$J40,"")</f>
        <v/>
      </c>
      <c r="AR40" s="39" t="str">
        <f t="shared" ref="AR40:AR103" si="36">IF($M40=600,$J40,"")</f>
        <v/>
      </c>
      <c r="AS40" s="39" t="str">
        <f t="shared" ref="AS40:AS103" si="37">IF($M40=681,$J40,"")</f>
        <v/>
      </c>
      <c r="AT40" s="39" t="str">
        <f t="shared" ref="AT40:AT103" si="38">IF($M40=610,$J40,"")</f>
        <v/>
      </c>
      <c r="AU40" s="39" t="str">
        <f t="shared" ref="AU40:AU103" si="39">IF($M40=798,$J40,"")</f>
        <v/>
      </c>
    </row>
    <row r="41" spans="1:47" x14ac:dyDescent="0.25">
      <c r="A41" s="92"/>
      <c r="C41" s="69"/>
      <c r="H41" s="39">
        <f t="shared" si="4"/>
        <v>0</v>
      </c>
      <c r="I41" s="39">
        <f t="shared" si="3"/>
        <v>0</v>
      </c>
      <c r="J41" s="39">
        <f t="shared" si="5"/>
        <v>0</v>
      </c>
      <c r="M41" s="53"/>
      <c r="N41" s="39" t="str">
        <f t="shared" si="6"/>
        <v/>
      </c>
      <c r="O41" s="39" t="str">
        <f t="shared" si="7"/>
        <v/>
      </c>
      <c r="P41" s="39" t="str">
        <f t="shared" si="8"/>
        <v/>
      </c>
      <c r="Q41" s="39" t="str">
        <f t="shared" si="9"/>
        <v/>
      </c>
      <c r="R41" s="39" t="str">
        <f t="shared" si="10"/>
        <v/>
      </c>
      <c r="S41" s="39" t="str">
        <f t="shared" si="11"/>
        <v/>
      </c>
      <c r="T41" s="39" t="str">
        <f t="shared" si="12"/>
        <v/>
      </c>
      <c r="U41" s="39" t="str">
        <f t="shared" si="13"/>
        <v/>
      </c>
      <c r="V41" s="39" t="str">
        <f t="shared" si="14"/>
        <v/>
      </c>
      <c r="W41" s="39" t="str">
        <f t="shared" si="15"/>
        <v/>
      </c>
      <c r="X41" s="39" t="str">
        <f t="shared" si="16"/>
        <v/>
      </c>
      <c r="Y41" s="39" t="str">
        <f t="shared" si="17"/>
        <v/>
      </c>
      <c r="Z41" s="39" t="str">
        <f t="shared" si="18"/>
        <v/>
      </c>
      <c r="AA41" s="39" t="str">
        <f t="shared" si="19"/>
        <v/>
      </c>
      <c r="AB41" s="39" t="str">
        <f t="shared" si="20"/>
        <v/>
      </c>
      <c r="AC41" s="39" t="str">
        <f t="shared" si="21"/>
        <v/>
      </c>
      <c r="AD41" s="39" t="str">
        <f t="shared" si="22"/>
        <v/>
      </c>
      <c r="AE41" s="39" t="str">
        <f t="shared" si="23"/>
        <v/>
      </c>
      <c r="AF41" s="39" t="str">
        <f t="shared" si="24"/>
        <v/>
      </c>
      <c r="AG41" s="39" t="str">
        <f t="shared" si="25"/>
        <v/>
      </c>
      <c r="AH41" s="39" t="str">
        <f t="shared" si="26"/>
        <v/>
      </c>
      <c r="AI41" s="39" t="str">
        <f t="shared" si="27"/>
        <v/>
      </c>
      <c r="AJ41" s="39" t="str">
        <f t="shared" si="28"/>
        <v/>
      </c>
      <c r="AK41" s="39" t="str">
        <f t="shared" si="29"/>
        <v/>
      </c>
      <c r="AL41" s="39" t="str">
        <f t="shared" si="30"/>
        <v/>
      </c>
      <c r="AM41" s="39" t="str">
        <f t="shared" si="31"/>
        <v/>
      </c>
      <c r="AN41" s="39" t="str">
        <f t="shared" si="32"/>
        <v/>
      </c>
      <c r="AO41" s="39" t="str">
        <f t="shared" si="33"/>
        <v/>
      </c>
      <c r="AP41" s="39" t="str">
        <f t="shared" si="34"/>
        <v/>
      </c>
      <c r="AQ41" s="39" t="str">
        <f t="shared" si="35"/>
        <v/>
      </c>
      <c r="AR41" s="39" t="str">
        <f t="shared" si="36"/>
        <v/>
      </c>
      <c r="AS41" s="39" t="str">
        <f t="shared" si="37"/>
        <v/>
      </c>
      <c r="AT41" s="39" t="str">
        <f t="shared" si="38"/>
        <v/>
      </c>
      <c r="AU41" s="39" t="str">
        <f t="shared" si="39"/>
        <v/>
      </c>
    </row>
    <row r="42" spans="1:47" x14ac:dyDescent="0.25">
      <c r="A42" s="92"/>
      <c r="C42" s="69"/>
      <c r="H42" s="39">
        <f t="shared" si="4"/>
        <v>0</v>
      </c>
      <c r="I42" s="39">
        <f t="shared" si="3"/>
        <v>0</v>
      </c>
      <c r="J42" s="39">
        <f t="shared" si="5"/>
        <v>0</v>
      </c>
      <c r="M42" s="53"/>
      <c r="N42" s="39" t="str">
        <f t="shared" si="6"/>
        <v/>
      </c>
      <c r="O42" s="39" t="str">
        <f t="shared" si="7"/>
        <v/>
      </c>
      <c r="P42" s="39" t="str">
        <f t="shared" si="8"/>
        <v/>
      </c>
      <c r="Q42" s="39" t="str">
        <f t="shared" si="9"/>
        <v/>
      </c>
      <c r="R42" s="39" t="str">
        <f t="shared" si="10"/>
        <v/>
      </c>
      <c r="S42" s="39" t="str">
        <f t="shared" si="11"/>
        <v/>
      </c>
      <c r="T42" s="39" t="str">
        <f t="shared" si="12"/>
        <v/>
      </c>
      <c r="U42" s="39" t="str">
        <f t="shared" si="13"/>
        <v/>
      </c>
      <c r="V42" s="39" t="str">
        <f t="shared" si="14"/>
        <v/>
      </c>
      <c r="W42" s="39" t="str">
        <f t="shared" si="15"/>
        <v/>
      </c>
      <c r="X42" s="39" t="str">
        <f t="shared" si="16"/>
        <v/>
      </c>
      <c r="Y42" s="39" t="str">
        <f t="shared" si="17"/>
        <v/>
      </c>
      <c r="Z42" s="39" t="str">
        <f t="shared" si="18"/>
        <v/>
      </c>
      <c r="AA42" s="39" t="str">
        <f t="shared" si="19"/>
        <v/>
      </c>
      <c r="AB42" s="39" t="str">
        <f t="shared" si="20"/>
        <v/>
      </c>
      <c r="AC42" s="39" t="str">
        <f t="shared" si="21"/>
        <v/>
      </c>
      <c r="AD42" s="39" t="str">
        <f t="shared" si="22"/>
        <v/>
      </c>
      <c r="AE42" s="39" t="str">
        <f t="shared" si="23"/>
        <v/>
      </c>
      <c r="AF42" s="39" t="str">
        <f t="shared" si="24"/>
        <v/>
      </c>
      <c r="AG42" s="39" t="str">
        <f t="shared" si="25"/>
        <v/>
      </c>
      <c r="AH42" s="39" t="str">
        <f t="shared" si="26"/>
        <v/>
      </c>
      <c r="AI42" s="39" t="str">
        <f t="shared" si="27"/>
        <v/>
      </c>
      <c r="AJ42" s="39" t="str">
        <f t="shared" si="28"/>
        <v/>
      </c>
      <c r="AK42" s="39" t="str">
        <f t="shared" si="29"/>
        <v/>
      </c>
      <c r="AL42" s="39" t="str">
        <f t="shared" si="30"/>
        <v/>
      </c>
      <c r="AM42" s="39" t="str">
        <f t="shared" si="31"/>
        <v/>
      </c>
      <c r="AN42" s="39" t="str">
        <f t="shared" si="32"/>
        <v/>
      </c>
      <c r="AO42" s="39" t="str">
        <f t="shared" si="33"/>
        <v/>
      </c>
      <c r="AP42" s="39" t="str">
        <f t="shared" si="34"/>
        <v/>
      </c>
      <c r="AQ42" s="39" t="str">
        <f t="shared" si="35"/>
        <v/>
      </c>
      <c r="AR42" s="39" t="str">
        <f t="shared" si="36"/>
        <v/>
      </c>
      <c r="AS42" s="39" t="str">
        <f t="shared" si="37"/>
        <v/>
      </c>
      <c r="AT42" s="39" t="str">
        <f t="shared" si="38"/>
        <v/>
      </c>
      <c r="AU42" s="39" t="str">
        <f t="shared" si="39"/>
        <v/>
      </c>
    </row>
    <row r="43" spans="1:47" x14ac:dyDescent="0.25">
      <c r="A43" s="92"/>
      <c r="C43" s="69"/>
      <c r="H43" s="39">
        <f t="shared" si="4"/>
        <v>0</v>
      </c>
      <c r="I43" s="39">
        <f t="shared" si="3"/>
        <v>0</v>
      </c>
      <c r="J43" s="39">
        <f t="shared" si="5"/>
        <v>0</v>
      </c>
      <c r="M43" s="53"/>
      <c r="N43" s="39" t="str">
        <f t="shared" si="6"/>
        <v/>
      </c>
      <c r="O43" s="39" t="str">
        <f t="shared" si="7"/>
        <v/>
      </c>
      <c r="P43" s="39" t="str">
        <f t="shared" si="8"/>
        <v/>
      </c>
      <c r="Q43" s="39" t="str">
        <f t="shared" si="9"/>
        <v/>
      </c>
      <c r="R43" s="39" t="str">
        <f t="shared" si="10"/>
        <v/>
      </c>
      <c r="S43" s="39" t="str">
        <f t="shared" si="11"/>
        <v/>
      </c>
      <c r="T43" s="39" t="str">
        <f t="shared" si="12"/>
        <v/>
      </c>
      <c r="U43" s="39" t="str">
        <f t="shared" si="13"/>
        <v/>
      </c>
      <c r="V43" s="39" t="str">
        <f t="shared" si="14"/>
        <v/>
      </c>
      <c r="W43" s="39" t="str">
        <f t="shared" si="15"/>
        <v/>
      </c>
      <c r="X43" s="39" t="str">
        <f t="shared" si="16"/>
        <v/>
      </c>
      <c r="Y43" s="39" t="str">
        <f t="shared" si="17"/>
        <v/>
      </c>
      <c r="Z43" s="39" t="str">
        <f t="shared" si="18"/>
        <v/>
      </c>
      <c r="AA43" s="39" t="str">
        <f t="shared" si="19"/>
        <v/>
      </c>
      <c r="AB43" s="39" t="str">
        <f t="shared" si="20"/>
        <v/>
      </c>
      <c r="AC43" s="39" t="str">
        <f t="shared" si="21"/>
        <v/>
      </c>
      <c r="AD43" s="39" t="str">
        <f t="shared" si="22"/>
        <v/>
      </c>
      <c r="AE43" s="39" t="str">
        <f t="shared" si="23"/>
        <v/>
      </c>
      <c r="AF43" s="39" t="str">
        <f t="shared" si="24"/>
        <v/>
      </c>
      <c r="AG43" s="39" t="str">
        <f t="shared" si="25"/>
        <v/>
      </c>
      <c r="AH43" s="39" t="str">
        <f t="shared" si="26"/>
        <v/>
      </c>
      <c r="AI43" s="39" t="str">
        <f t="shared" si="27"/>
        <v/>
      </c>
      <c r="AJ43" s="39" t="str">
        <f t="shared" si="28"/>
        <v/>
      </c>
      <c r="AK43" s="39" t="str">
        <f t="shared" si="29"/>
        <v/>
      </c>
      <c r="AL43" s="39" t="str">
        <f t="shared" si="30"/>
        <v/>
      </c>
      <c r="AM43" s="39" t="str">
        <f t="shared" si="31"/>
        <v/>
      </c>
      <c r="AN43" s="39" t="str">
        <f t="shared" si="32"/>
        <v/>
      </c>
      <c r="AO43" s="39" t="str">
        <f t="shared" si="33"/>
        <v/>
      </c>
      <c r="AP43" s="39" t="str">
        <f t="shared" si="34"/>
        <v/>
      </c>
      <c r="AQ43" s="39" t="str">
        <f t="shared" si="35"/>
        <v/>
      </c>
      <c r="AR43" s="39" t="str">
        <f t="shared" si="36"/>
        <v/>
      </c>
      <c r="AS43" s="39" t="str">
        <f t="shared" si="37"/>
        <v/>
      </c>
      <c r="AT43" s="39" t="str">
        <f t="shared" si="38"/>
        <v/>
      </c>
      <c r="AU43" s="39" t="str">
        <f t="shared" si="39"/>
        <v/>
      </c>
    </row>
    <row r="44" spans="1:47" x14ac:dyDescent="0.25">
      <c r="A44" s="92"/>
      <c r="C44" s="69"/>
      <c r="H44" s="39">
        <f t="shared" si="4"/>
        <v>0</v>
      </c>
      <c r="I44" s="39">
        <f t="shared" si="3"/>
        <v>0</v>
      </c>
      <c r="J44" s="39">
        <f t="shared" si="5"/>
        <v>0</v>
      </c>
      <c r="M44" s="53"/>
      <c r="N44" s="39" t="str">
        <f t="shared" si="6"/>
        <v/>
      </c>
      <c r="O44" s="39" t="str">
        <f t="shared" si="7"/>
        <v/>
      </c>
      <c r="P44" s="39" t="str">
        <f t="shared" si="8"/>
        <v/>
      </c>
      <c r="Q44" s="39" t="str">
        <f t="shared" si="9"/>
        <v/>
      </c>
      <c r="R44" s="39" t="str">
        <f t="shared" si="10"/>
        <v/>
      </c>
      <c r="S44" s="39" t="str">
        <f t="shared" si="11"/>
        <v/>
      </c>
      <c r="T44" s="39" t="str">
        <f t="shared" si="12"/>
        <v/>
      </c>
      <c r="U44" s="39" t="str">
        <f t="shared" si="13"/>
        <v/>
      </c>
      <c r="V44" s="39" t="str">
        <f t="shared" si="14"/>
        <v/>
      </c>
      <c r="W44" s="39" t="str">
        <f t="shared" si="15"/>
        <v/>
      </c>
      <c r="X44" s="39" t="str">
        <f t="shared" si="16"/>
        <v/>
      </c>
      <c r="Y44" s="39" t="str">
        <f t="shared" si="17"/>
        <v/>
      </c>
      <c r="Z44" s="39" t="str">
        <f t="shared" si="18"/>
        <v/>
      </c>
      <c r="AA44" s="39" t="str">
        <f t="shared" si="19"/>
        <v/>
      </c>
      <c r="AB44" s="39" t="str">
        <f t="shared" si="20"/>
        <v/>
      </c>
      <c r="AC44" s="39" t="str">
        <f t="shared" si="21"/>
        <v/>
      </c>
      <c r="AD44" s="39" t="str">
        <f t="shared" si="22"/>
        <v/>
      </c>
      <c r="AE44" s="39" t="str">
        <f t="shared" si="23"/>
        <v/>
      </c>
      <c r="AF44" s="39" t="str">
        <f t="shared" si="24"/>
        <v/>
      </c>
      <c r="AG44" s="39" t="str">
        <f t="shared" si="25"/>
        <v/>
      </c>
      <c r="AH44" s="39" t="str">
        <f t="shared" si="26"/>
        <v/>
      </c>
      <c r="AI44" s="39" t="str">
        <f t="shared" si="27"/>
        <v/>
      </c>
      <c r="AJ44" s="39" t="str">
        <f t="shared" si="28"/>
        <v/>
      </c>
      <c r="AK44" s="39" t="str">
        <f t="shared" si="29"/>
        <v/>
      </c>
      <c r="AL44" s="39" t="str">
        <f t="shared" si="30"/>
        <v/>
      </c>
      <c r="AM44" s="39" t="str">
        <f t="shared" si="31"/>
        <v/>
      </c>
      <c r="AN44" s="39" t="str">
        <f t="shared" si="32"/>
        <v/>
      </c>
      <c r="AO44" s="39" t="str">
        <f t="shared" si="33"/>
        <v/>
      </c>
      <c r="AP44" s="39" t="str">
        <f t="shared" si="34"/>
        <v/>
      </c>
      <c r="AQ44" s="39" t="str">
        <f t="shared" si="35"/>
        <v/>
      </c>
      <c r="AR44" s="39" t="str">
        <f t="shared" si="36"/>
        <v/>
      </c>
      <c r="AS44" s="39" t="str">
        <f t="shared" si="37"/>
        <v/>
      </c>
      <c r="AT44" s="39" t="str">
        <f t="shared" si="38"/>
        <v/>
      </c>
      <c r="AU44" s="39" t="str">
        <f t="shared" si="39"/>
        <v/>
      </c>
    </row>
    <row r="45" spans="1:47" x14ac:dyDescent="0.25">
      <c r="A45" s="92"/>
      <c r="C45" s="69"/>
      <c r="H45" s="39">
        <f t="shared" si="4"/>
        <v>0</v>
      </c>
      <c r="I45" s="39">
        <f t="shared" si="3"/>
        <v>0</v>
      </c>
      <c r="J45" s="39">
        <f t="shared" si="5"/>
        <v>0</v>
      </c>
      <c r="M45" s="53"/>
      <c r="N45" s="39" t="str">
        <f t="shared" si="6"/>
        <v/>
      </c>
      <c r="O45" s="39" t="str">
        <f t="shared" si="7"/>
        <v/>
      </c>
      <c r="P45" s="39" t="str">
        <f t="shared" si="8"/>
        <v/>
      </c>
      <c r="Q45" s="39" t="str">
        <f t="shared" si="9"/>
        <v/>
      </c>
      <c r="R45" s="39" t="str">
        <f t="shared" si="10"/>
        <v/>
      </c>
      <c r="S45" s="39" t="str">
        <f t="shared" si="11"/>
        <v/>
      </c>
      <c r="T45" s="39" t="str">
        <f t="shared" si="12"/>
        <v/>
      </c>
      <c r="U45" s="39" t="str">
        <f t="shared" si="13"/>
        <v/>
      </c>
      <c r="V45" s="39" t="str">
        <f t="shared" si="14"/>
        <v/>
      </c>
      <c r="W45" s="39" t="str">
        <f t="shared" si="15"/>
        <v/>
      </c>
      <c r="X45" s="39" t="str">
        <f t="shared" si="16"/>
        <v/>
      </c>
      <c r="Y45" s="39" t="str">
        <f t="shared" si="17"/>
        <v/>
      </c>
      <c r="Z45" s="39" t="str">
        <f t="shared" si="18"/>
        <v/>
      </c>
      <c r="AA45" s="39" t="str">
        <f t="shared" si="19"/>
        <v/>
      </c>
      <c r="AB45" s="39" t="str">
        <f t="shared" si="20"/>
        <v/>
      </c>
      <c r="AC45" s="39" t="str">
        <f t="shared" si="21"/>
        <v/>
      </c>
      <c r="AD45" s="39" t="str">
        <f t="shared" si="22"/>
        <v/>
      </c>
      <c r="AE45" s="39" t="str">
        <f t="shared" si="23"/>
        <v/>
      </c>
      <c r="AF45" s="39" t="str">
        <f t="shared" si="24"/>
        <v/>
      </c>
      <c r="AG45" s="39" t="str">
        <f t="shared" si="25"/>
        <v/>
      </c>
      <c r="AH45" s="39" t="str">
        <f t="shared" si="26"/>
        <v/>
      </c>
      <c r="AI45" s="39" t="str">
        <f t="shared" si="27"/>
        <v/>
      </c>
      <c r="AJ45" s="39" t="str">
        <f t="shared" si="28"/>
        <v/>
      </c>
      <c r="AK45" s="39" t="str">
        <f t="shared" si="29"/>
        <v/>
      </c>
      <c r="AL45" s="39" t="str">
        <f t="shared" si="30"/>
        <v/>
      </c>
      <c r="AM45" s="39" t="str">
        <f t="shared" si="31"/>
        <v/>
      </c>
      <c r="AN45" s="39" t="str">
        <f t="shared" si="32"/>
        <v/>
      </c>
      <c r="AO45" s="39" t="str">
        <f t="shared" si="33"/>
        <v/>
      </c>
      <c r="AP45" s="39" t="str">
        <f t="shared" si="34"/>
        <v/>
      </c>
      <c r="AQ45" s="39" t="str">
        <f t="shared" si="35"/>
        <v/>
      </c>
      <c r="AR45" s="39" t="str">
        <f t="shared" si="36"/>
        <v/>
      </c>
      <c r="AS45" s="39" t="str">
        <f t="shared" si="37"/>
        <v/>
      </c>
      <c r="AT45" s="39" t="str">
        <f t="shared" si="38"/>
        <v/>
      </c>
      <c r="AU45" s="39" t="str">
        <f t="shared" si="39"/>
        <v/>
      </c>
    </row>
    <row r="46" spans="1:47" x14ac:dyDescent="0.25">
      <c r="A46" s="92"/>
      <c r="C46" s="69"/>
      <c r="H46" s="39">
        <f t="shared" si="4"/>
        <v>0</v>
      </c>
      <c r="I46" s="39">
        <f t="shared" si="3"/>
        <v>0</v>
      </c>
      <c r="J46" s="39">
        <f t="shared" si="5"/>
        <v>0</v>
      </c>
      <c r="M46" s="53"/>
      <c r="N46" s="39" t="str">
        <f t="shared" si="6"/>
        <v/>
      </c>
      <c r="O46" s="39" t="str">
        <f t="shared" si="7"/>
        <v/>
      </c>
      <c r="P46" s="39" t="str">
        <f t="shared" si="8"/>
        <v/>
      </c>
      <c r="Q46" s="39" t="str">
        <f t="shared" si="9"/>
        <v/>
      </c>
      <c r="R46" s="39" t="str">
        <f t="shared" si="10"/>
        <v/>
      </c>
      <c r="S46" s="39" t="str">
        <f t="shared" si="11"/>
        <v/>
      </c>
      <c r="T46" s="39" t="str">
        <f t="shared" si="12"/>
        <v/>
      </c>
      <c r="U46" s="39" t="str">
        <f t="shared" si="13"/>
        <v/>
      </c>
      <c r="V46" s="39" t="str">
        <f t="shared" si="14"/>
        <v/>
      </c>
      <c r="W46" s="39" t="str">
        <f t="shared" si="15"/>
        <v/>
      </c>
      <c r="X46" s="39" t="str">
        <f t="shared" si="16"/>
        <v/>
      </c>
      <c r="Y46" s="39" t="str">
        <f t="shared" si="17"/>
        <v/>
      </c>
      <c r="Z46" s="39" t="str">
        <f t="shared" si="18"/>
        <v/>
      </c>
      <c r="AA46" s="39" t="str">
        <f t="shared" si="19"/>
        <v/>
      </c>
      <c r="AB46" s="39" t="str">
        <f t="shared" si="20"/>
        <v/>
      </c>
      <c r="AC46" s="39" t="str">
        <f t="shared" si="21"/>
        <v/>
      </c>
      <c r="AD46" s="39" t="str">
        <f t="shared" si="22"/>
        <v/>
      </c>
      <c r="AE46" s="39" t="str">
        <f t="shared" si="23"/>
        <v/>
      </c>
      <c r="AF46" s="39" t="str">
        <f t="shared" si="24"/>
        <v/>
      </c>
      <c r="AG46" s="39" t="str">
        <f t="shared" si="25"/>
        <v/>
      </c>
      <c r="AH46" s="39" t="str">
        <f t="shared" si="26"/>
        <v/>
      </c>
      <c r="AI46" s="39" t="str">
        <f t="shared" si="27"/>
        <v/>
      </c>
      <c r="AJ46" s="39" t="str">
        <f t="shared" si="28"/>
        <v/>
      </c>
      <c r="AK46" s="39" t="str">
        <f t="shared" si="29"/>
        <v/>
      </c>
      <c r="AL46" s="39" t="str">
        <f t="shared" si="30"/>
        <v/>
      </c>
      <c r="AM46" s="39" t="str">
        <f t="shared" si="31"/>
        <v/>
      </c>
      <c r="AN46" s="39" t="str">
        <f t="shared" si="32"/>
        <v/>
      </c>
      <c r="AO46" s="39" t="str">
        <f t="shared" si="33"/>
        <v/>
      </c>
      <c r="AP46" s="39" t="str">
        <f t="shared" si="34"/>
        <v/>
      </c>
      <c r="AQ46" s="39" t="str">
        <f t="shared" si="35"/>
        <v/>
      </c>
      <c r="AR46" s="39" t="str">
        <f t="shared" si="36"/>
        <v/>
      </c>
      <c r="AS46" s="39" t="str">
        <f t="shared" si="37"/>
        <v/>
      </c>
      <c r="AT46" s="39" t="str">
        <f t="shared" si="38"/>
        <v/>
      </c>
      <c r="AU46" s="39" t="str">
        <f t="shared" si="39"/>
        <v/>
      </c>
    </row>
    <row r="47" spans="1:47" x14ac:dyDescent="0.25">
      <c r="A47" s="92"/>
      <c r="C47" s="69"/>
      <c r="H47" s="39">
        <f t="shared" si="4"/>
        <v>0</v>
      </c>
      <c r="I47" s="39">
        <f t="shared" si="3"/>
        <v>0</v>
      </c>
      <c r="J47" s="39">
        <f t="shared" si="5"/>
        <v>0</v>
      </c>
      <c r="M47" s="53"/>
      <c r="N47" s="39" t="str">
        <f t="shared" si="6"/>
        <v/>
      </c>
      <c r="O47" s="39" t="str">
        <f t="shared" si="7"/>
        <v/>
      </c>
      <c r="P47" s="39" t="str">
        <f t="shared" si="8"/>
        <v/>
      </c>
      <c r="Q47" s="39" t="str">
        <f t="shared" si="9"/>
        <v/>
      </c>
      <c r="R47" s="39" t="str">
        <f t="shared" si="10"/>
        <v/>
      </c>
      <c r="S47" s="39" t="str">
        <f t="shared" si="11"/>
        <v/>
      </c>
      <c r="T47" s="39" t="str">
        <f t="shared" si="12"/>
        <v/>
      </c>
      <c r="U47" s="39" t="str">
        <f t="shared" si="13"/>
        <v/>
      </c>
      <c r="V47" s="39" t="str">
        <f t="shared" si="14"/>
        <v/>
      </c>
      <c r="W47" s="39" t="str">
        <f t="shared" si="15"/>
        <v/>
      </c>
      <c r="X47" s="39" t="str">
        <f t="shared" si="16"/>
        <v/>
      </c>
      <c r="Y47" s="39" t="str">
        <f t="shared" si="17"/>
        <v/>
      </c>
      <c r="Z47" s="39" t="str">
        <f t="shared" si="18"/>
        <v/>
      </c>
      <c r="AA47" s="39" t="str">
        <f t="shared" si="19"/>
        <v/>
      </c>
      <c r="AB47" s="39" t="str">
        <f t="shared" si="20"/>
        <v/>
      </c>
      <c r="AC47" s="39" t="str">
        <f t="shared" si="21"/>
        <v/>
      </c>
      <c r="AD47" s="39" t="str">
        <f t="shared" si="22"/>
        <v/>
      </c>
      <c r="AE47" s="39" t="str">
        <f t="shared" si="23"/>
        <v/>
      </c>
      <c r="AF47" s="39" t="str">
        <f t="shared" si="24"/>
        <v/>
      </c>
      <c r="AG47" s="39" t="str">
        <f t="shared" si="25"/>
        <v/>
      </c>
      <c r="AH47" s="39" t="str">
        <f t="shared" si="26"/>
        <v/>
      </c>
      <c r="AI47" s="39" t="str">
        <f t="shared" si="27"/>
        <v/>
      </c>
      <c r="AJ47" s="39" t="str">
        <f t="shared" si="28"/>
        <v/>
      </c>
      <c r="AK47" s="39" t="str">
        <f t="shared" si="29"/>
        <v/>
      </c>
      <c r="AL47" s="39" t="str">
        <f t="shared" si="30"/>
        <v/>
      </c>
      <c r="AM47" s="39" t="str">
        <f t="shared" si="31"/>
        <v/>
      </c>
      <c r="AN47" s="39" t="str">
        <f t="shared" si="32"/>
        <v/>
      </c>
      <c r="AO47" s="39" t="str">
        <f t="shared" si="33"/>
        <v/>
      </c>
      <c r="AP47" s="39" t="str">
        <f t="shared" si="34"/>
        <v/>
      </c>
      <c r="AQ47" s="39" t="str">
        <f t="shared" si="35"/>
        <v/>
      </c>
      <c r="AR47" s="39" t="str">
        <f t="shared" si="36"/>
        <v/>
      </c>
      <c r="AS47" s="39" t="str">
        <f t="shared" si="37"/>
        <v/>
      </c>
      <c r="AT47" s="39" t="str">
        <f t="shared" si="38"/>
        <v/>
      </c>
      <c r="AU47" s="39" t="str">
        <f t="shared" si="39"/>
        <v/>
      </c>
    </row>
    <row r="48" spans="1:47" x14ac:dyDescent="0.25">
      <c r="A48" s="92"/>
      <c r="C48" s="69"/>
      <c r="H48" s="39">
        <f t="shared" si="4"/>
        <v>0</v>
      </c>
      <c r="I48" s="39">
        <f t="shared" si="3"/>
        <v>0</v>
      </c>
      <c r="J48" s="39">
        <f t="shared" si="5"/>
        <v>0</v>
      </c>
      <c r="M48" s="53"/>
      <c r="N48" s="39" t="str">
        <f t="shared" si="6"/>
        <v/>
      </c>
      <c r="O48" s="39" t="str">
        <f t="shared" si="7"/>
        <v/>
      </c>
      <c r="P48" s="39" t="str">
        <f t="shared" si="8"/>
        <v/>
      </c>
      <c r="Q48" s="39" t="str">
        <f t="shared" si="9"/>
        <v/>
      </c>
      <c r="R48" s="39" t="str">
        <f t="shared" si="10"/>
        <v/>
      </c>
      <c r="S48" s="39" t="str">
        <f t="shared" si="11"/>
        <v/>
      </c>
      <c r="T48" s="39" t="str">
        <f t="shared" si="12"/>
        <v/>
      </c>
      <c r="U48" s="39" t="str">
        <f t="shared" si="13"/>
        <v/>
      </c>
      <c r="V48" s="39" t="str">
        <f t="shared" si="14"/>
        <v/>
      </c>
      <c r="W48" s="39" t="str">
        <f t="shared" si="15"/>
        <v/>
      </c>
      <c r="X48" s="39" t="str">
        <f t="shared" si="16"/>
        <v/>
      </c>
      <c r="Y48" s="39" t="str">
        <f t="shared" si="17"/>
        <v/>
      </c>
      <c r="Z48" s="39" t="str">
        <f t="shared" si="18"/>
        <v/>
      </c>
      <c r="AA48" s="39" t="str">
        <f t="shared" si="19"/>
        <v/>
      </c>
      <c r="AB48" s="39" t="str">
        <f t="shared" si="20"/>
        <v/>
      </c>
      <c r="AC48" s="39" t="str">
        <f t="shared" si="21"/>
        <v/>
      </c>
      <c r="AD48" s="39" t="str">
        <f t="shared" si="22"/>
        <v/>
      </c>
      <c r="AE48" s="39" t="str">
        <f t="shared" si="23"/>
        <v/>
      </c>
      <c r="AF48" s="39" t="str">
        <f t="shared" si="24"/>
        <v/>
      </c>
      <c r="AG48" s="39" t="str">
        <f t="shared" si="25"/>
        <v/>
      </c>
      <c r="AH48" s="39" t="str">
        <f t="shared" si="26"/>
        <v/>
      </c>
      <c r="AI48" s="39" t="str">
        <f t="shared" si="27"/>
        <v/>
      </c>
      <c r="AJ48" s="39" t="str">
        <f t="shared" si="28"/>
        <v/>
      </c>
      <c r="AK48" s="39" t="str">
        <f t="shared" si="29"/>
        <v/>
      </c>
      <c r="AL48" s="39" t="str">
        <f t="shared" si="30"/>
        <v/>
      </c>
      <c r="AM48" s="39" t="str">
        <f t="shared" si="31"/>
        <v/>
      </c>
      <c r="AN48" s="39" t="str">
        <f t="shared" si="32"/>
        <v/>
      </c>
      <c r="AO48" s="39" t="str">
        <f t="shared" si="33"/>
        <v/>
      </c>
      <c r="AP48" s="39" t="str">
        <f t="shared" si="34"/>
        <v/>
      </c>
      <c r="AQ48" s="39" t="str">
        <f t="shared" si="35"/>
        <v/>
      </c>
      <c r="AR48" s="39" t="str">
        <f t="shared" si="36"/>
        <v/>
      </c>
      <c r="AS48" s="39" t="str">
        <f t="shared" si="37"/>
        <v/>
      </c>
      <c r="AT48" s="39" t="str">
        <f t="shared" si="38"/>
        <v/>
      </c>
      <c r="AU48" s="39" t="str">
        <f t="shared" si="39"/>
        <v/>
      </c>
    </row>
    <row r="49" spans="1:47" x14ac:dyDescent="0.25">
      <c r="A49" s="93"/>
      <c r="B49" s="69"/>
      <c r="C49" s="69"/>
      <c r="H49" s="39">
        <f t="shared" si="4"/>
        <v>0</v>
      </c>
      <c r="I49" s="39">
        <f t="shared" si="3"/>
        <v>0</v>
      </c>
      <c r="J49" s="39">
        <f t="shared" si="5"/>
        <v>0</v>
      </c>
      <c r="M49" s="53"/>
      <c r="N49" s="39" t="str">
        <f t="shared" si="6"/>
        <v/>
      </c>
      <c r="O49" s="39" t="str">
        <f t="shared" si="7"/>
        <v/>
      </c>
      <c r="P49" s="39" t="str">
        <f t="shared" si="8"/>
        <v/>
      </c>
      <c r="Q49" s="39" t="str">
        <f t="shared" si="9"/>
        <v/>
      </c>
      <c r="R49" s="39" t="str">
        <f t="shared" si="10"/>
        <v/>
      </c>
      <c r="S49" s="39" t="str">
        <f t="shared" si="11"/>
        <v/>
      </c>
      <c r="T49" s="39" t="str">
        <f t="shared" si="12"/>
        <v/>
      </c>
      <c r="U49" s="39" t="str">
        <f t="shared" si="13"/>
        <v/>
      </c>
      <c r="V49" s="39" t="str">
        <f t="shared" si="14"/>
        <v/>
      </c>
      <c r="W49" s="39" t="str">
        <f t="shared" si="15"/>
        <v/>
      </c>
      <c r="X49" s="39" t="str">
        <f t="shared" si="16"/>
        <v/>
      </c>
      <c r="Y49" s="39" t="str">
        <f t="shared" si="17"/>
        <v/>
      </c>
      <c r="Z49" s="39" t="str">
        <f t="shared" si="18"/>
        <v/>
      </c>
      <c r="AA49" s="39" t="str">
        <f t="shared" si="19"/>
        <v/>
      </c>
      <c r="AB49" s="39" t="str">
        <f t="shared" si="20"/>
        <v/>
      </c>
      <c r="AC49" s="39" t="str">
        <f t="shared" si="21"/>
        <v/>
      </c>
      <c r="AD49" s="39" t="str">
        <f t="shared" si="22"/>
        <v/>
      </c>
      <c r="AE49" s="39" t="str">
        <f t="shared" si="23"/>
        <v/>
      </c>
      <c r="AF49" s="39" t="str">
        <f t="shared" si="24"/>
        <v/>
      </c>
      <c r="AG49" s="39" t="str">
        <f t="shared" si="25"/>
        <v/>
      </c>
      <c r="AH49" s="39" t="str">
        <f t="shared" si="26"/>
        <v/>
      </c>
      <c r="AI49" s="39" t="str">
        <f t="shared" si="27"/>
        <v/>
      </c>
      <c r="AJ49" s="39" t="str">
        <f t="shared" si="28"/>
        <v/>
      </c>
      <c r="AK49" s="39" t="str">
        <f t="shared" si="29"/>
        <v/>
      </c>
      <c r="AL49" s="39" t="str">
        <f t="shared" si="30"/>
        <v/>
      </c>
      <c r="AM49" s="39" t="str">
        <f t="shared" si="31"/>
        <v/>
      </c>
      <c r="AN49" s="39" t="str">
        <f t="shared" si="32"/>
        <v/>
      </c>
      <c r="AO49" s="39" t="str">
        <f t="shared" si="33"/>
        <v/>
      </c>
      <c r="AP49" s="39" t="str">
        <f t="shared" si="34"/>
        <v/>
      </c>
      <c r="AQ49" s="39" t="str">
        <f t="shared" si="35"/>
        <v/>
      </c>
      <c r="AR49" s="39" t="str">
        <f t="shared" si="36"/>
        <v/>
      </c>
      <c r="AS49" s="39" t="str">
        <f t="shared" si="37"/>
        <v/>
      </c>
      <c r="AT49" s="39" t="str">
        <f t="shared" si="38"/>
        <v/>
      </c>
      <c r="AU49" s="39" t="str">
        <f t="shared" si="39"/>
        <v/>
      </c>
    </row>
    <row r="50" spans="1:47" x14ac:dyDescent="0.25">
      <c r="A50" s="93"/>
      <c r="B50" s="69"/>
      <c r="C50" s="94"/>
      <c r="H50" s="39">
        <f t="shared" si="4"/>
        <v>0</v>
      </c>
      <c r="I50" s="39">
        <f t="shared" si="3"/>
        <v>0</v>
      </c>
      <c r="J50" s="39">
        <f t="shared" si="5"/>
        <v>0</v>
      </c>
      <c r="M50" s="53"/>
      <c r="N50" s="39" t="str">
        <f t="shared" si="6"/>
        <v/>
      </c>
      <c r="O50" s="39" t="str">
        <f t="shared" si="7"/>
        <v/>
      </c>
      <c r="P50" s="39" t="str">
        <f t="shared" si="8"/>
        <v/>
      </c>
      <c r="Q50" s="39" t="str">
        <f t="shared" si="9"/>
        <v/>
      </c>
      <c r="R50" s="39" t="str">
        <f t="shared" si="10"/>
        <v/>
      </c>
      <c r="S50" s="39" t="str">
        <f t="shared" si="11"/>
        <v/>
      </c>
      <c r="T50" s="39" t="str">
        <f t="shared" si="12"/>
        <v/>
      </c>
      <c r="U50" s="39" t="str">
        <f t="shared" si="13"/>
        <v/>
      </c>
      <c r="V50" s="39" t="str">
        <f t="shared" si="14"/>
        <v/>
      </c>
      <c r="W50" s="39" t="str">
        <f t="shared" si="15"/>
        <v/>
      </c>
      <c r="X50" s="39" t="str">
        <f t="shared" si="16"/>
        <v/>
      </c>
      <c r="Y50" s="39" t="str">
        <f t="shared" si="17"/>
        <v/>
      </c>
      <c r="Z50" s="39" t="str">
        <f t="shared" si="18"/>
        <v/>
      </c>
      <c r="AA50" s="39" t="str">
        <f t="shared" si="19"/>
        <v/>
      </c>
      <c r="AB50" s="39" t="str">
        <f t="shared" si="20"/>
        <v/>
      </c>
      <c r="AC50" s="39" t="str">
        <f t="shared" si="21"/>
        <v/>
      </c>
      <c r="AD50" s="39" t="str">
        <f t="shared" si="22"/>
        <v/>
      </c>
      <c r="AE50" s="39" t="str">
        <f t="shared" si="23"/>
        <v/>
      </c>
      <c r="AF50" s="39" t="str">
        <f t="shared" si="24"/>
        <v/>
      </c>
      <c r="AG50" s="39" t="str">
        <f t="shared" si="25"/>
        <v/>
      </c>
      <c r="AH50" s="39" t="str">
        <f t="shared" si="26"/>
        <v/>
      </c>
      <c r="AI50" s="39" t="str">
        <f t="shared" si="27"/>
        <v/>
      </c>
      <c r="AJ50" s="39" t="str">
        <f t="shared" si="28"/>
        <v/>
      </c>
      <c r="AK50" s="39" t="str">
        <f t="shared" si="29"/>
        <v/>
      </c>
      <c r="AL50" s="39" t="str">
        <f t="shared" si="30"/>
        <v/>
      </c>
      <c r="AM50" s="39" t="str">
        <f t="shared" si="31"/>
        <v/>
      </c>
      <c r="AN50" s="39" t="str">
        <f t="shared" si="32"/>
        <v/>
      </c>
      <c r="AO50" s="39" t="str">
        <f t="shared" si="33"/>
        <v/>
      </c>
      <c r="AP50" s="39" t="str">
        <f t="shared" si="34"/>
        <v/>
      </c>
      <c r="AQ50" s="39" t="str">
        <f t="shared" si="35"/>
        <v/>
      </c>
      <c r="AR50" s="39" t="str">
        <f t="shared" si="36"/>
        <v/>
      </c>
      <c r="AS50" s="39" t="str">
        <f t="shared" si="37"/>
        <v/>
      </c>
      <c r="AT50" s="39" t="str">
        <f t="shared" si="38"/>
        <v/>
      </c>
      <c r="AU50" s="39" t="str">
        <f t="shared" si="39"/>
        <v/>
      </c>
    </row>
    <row r="51" spans="1:47" x14ac:dyDescent="0.25">
      <c r="A51" s="93"/>
      <c r="B51" s="69"/>
      <c r="C51" s="69"/>
      <c r="H51" s="39">
        <f t="shared" si="4"/>
        <v>0</v>
      </c>
      <c r="I51" s="39">
        <f t="shared" si="3"/>
        <v>0</v>
      </c>
      <c r="J51" s="39">
        <f t="shared" si="5"/>
        <v>0</v>
      </c>
      <c r="M51" s="53"/>
      <c r="N51" s="39" t="str">
        <f t="shared" si="6"/>
        <v/>
      </c>
      <c r="O51" s="39" t="str">
        <f t="shared" si="7"/>
        <v/>
      </c>
      <c r="P51" s="39" t="str">
        <f t="shared" si="8"/>
        <v/>
      </c>
      <c r="Q51" s="39" t="str">
        <f t="shared" si="9"/>
        <v/>
      </c>
      <c r="R51" s="39" t="str">
        <f t="shared" si="10"/>
        <v/>
      </c>
      <c r="S51" s="39" t="str">
        <f t="shared" si="11"/>
        <v/>
      </c>
      <c r="T51" s="39" t="str">
        <f t="shared" si="12"/>
        <v/>
      </c>
      <c r="U51" s="39" t="str">
        <f t="shared" si="13"/>
        <v/>
      </c>
      <c r="V51" s="39" t="str">
        <f t="shared" si="14"/>
        <v/>
      </c>
      <c r="W51" s="39" t="str">
        <f t="shared" si="15"/>
        <v/>
      </c>
      <c r="X51" s="39" t="str">
        <f t="shared" si="16"/>
        <v/>
      </c>
      <c r="Y51" s="39" t="str">
        <f t="shared" si="17"/>
        <v/>
      </c>
      <c r="Z51" s="39" t="str">
        <f t="shared" si="18"/>
        <v/>
      </c>
      <c r="AA51" s="39" t="str">
        <f t="shared" si="19"/>
        <v/>
      </c>
      <c r="AB51" s="39" t="str">
        <f t="shared" si="20"/>
        <v/>
      </c>
      <c r="AC51" s="39" t="str">
        <f t="shared" si="21"/>
        <v/>
      </c>
      <c r="AD51" s="39" t="str">
        <f t="shared" si="22"/>
        <v/>
      </c>
      <c r="AE51" s="39" t="str">
        <f t="shared" si="23"/>
        <v/>
      </c>
      <c r="AF51" s="39" t="str">
        <f t="shared" si="24"/>
        <v/>
      </c>
      <c r="AG51" s="39" t="str">
        <f t="shared" si="25"/>
        <v/>
      </c>
      <c r="AH51" s="39" t="str">
        <f t="shared" si="26"/>
        <v/>
      </c>
      <c r="AI51" s="39" t="str">
        <f t="shared" si="27"/>
        <v/>
      </c>
      <c r="AJ51" s="39" t="str">
        <f t="shared" si="28"/>
        <v/>
      </c>
      <c r="AK51" s="39" t="str">
        <f t="shared" si="29"/>
        <v/>
      </c>
      <c r="AL51" s="39" t="str">
        <f t="shared" si="30"/>
        <v/>
      </c>
      <c r="AM51" s="39" t="str">
        <f t="shared" si="31"/>
        <v/>
      </c>
      <c r="AN51" s="39" t="str">
        <f t="shared" si="32"/>
        <v/>
      </c>
      <c r="AO51" s="39" t="str">
        <f t="shared" si="33"/>
        <v/>
      </c>
      <c r="AP51" s="39" t="str">
        <f t="shared" si="34"/>
        <v/>
      </c>
      <c r="AQ51" s="39" t="str">
        <f t="shared" si="35"/>
        <v/>
      </c>
      <c r="AR51" s="39" t="str">
        <f t="shared" si="36"/>
        <v/>
      </c>
      <c r="AS51" s="39" t="str">
        <f t="shared" si="37"/>
        <v/>
      </c>
      <c r="AT51" s="39" t="str">
        <f t="shared" si="38"/>
        <v/>
      </c>
      <c r="AU51" s="39" t="str">
        <f t="shared" si="39"/>
        <v/>
      </c>
    </row>
    <row r="52" spans="1:47" x14ac:dyDescent="0.25">
      <c r="A52" s="93"/>
      <c r="B52" s="69"/>
      <c r="C52" s="69"/>
      <c r="H52" s="39">
        <f t="shared" si="4"/>
        <v>0</v>
      </c>
      <c r="I52" s="39">
        <f t="shared" si="3"/>
        <v>0</v>
      </c>
      <c r="J52" s="39">
        <f t="shared" si="5"/>
        <v>0</v>
      </c>
      <c r="M52" s="53"/>
      <c r="N52" s="39" t="str">
        <f t="shared" si="6"/>
        <v/>
      </c>
      <c r="O52" s="39" t="str">
        <f t="shared" si="7"/>
        <v/>
      </c>
      <c r="P52" s="39" t="str">
        <f t="shared" si="8"/>
        <v/>
      </c>
      <c r="Q52" s="39" t="str">
        <f t="shared" si="9"/>
        <v/>
      </c>
      <c r="R52" s="39" t="str">
        <f t="shared" si="10"/>
        <v/>
      </c>
      <c r="S52" s="39" t="str">
        <f t="shared" si="11"/>
        <v/>
      </c>
      <c r="T52" s="39" t="str">
        <f t="shared" si="12"/>
        <v/>
      </c>
      <c r="U52" s="39" t="str">
        <f t="shared" si="13"/>
        <v/>
      </c>
      <c r="V52" s="39" t="str">
        <f t="shared" si="14"/>
        <v/>
      </c>
      <c r="W52" s="39" t="str">
        <f t="shared" si="15"/>
        <v/>
      </c>
      <c r="X52" s="39" t="str">
        <f t="shared" si="16"/>
        <v/>
      </c>
      <c r="Y52" s="39" t="str">
        <f t="shared" si="17"/>
        <v/>
      </c>
      <c r="Z52" s="39" t="str">
        <f t="shared" si="18"/>
        <v/>
      </c>
      <c r="AA52" s="39" t="str">
        <f t="shared" si="19"/>
        <v/>
      </c>
      <c r="AB52" s="39" t="str">
        <f t="shared" si="20"/>
        <v/>
      </c>
      <c r="AC52" s="39" t="str">
        <f t="shared" si="21"/>
        <v/>
      </c>
      <c r="AD52" s="39" t="str">
        <f t="shared" si="22"/>
        <v/>
      </c>
      <c r="AE52" s="39" t="str">
        <f t="shared" si="23"/>
        <v/>
      </c>
      <c r="AF52" s="39" t="str">
        <f t="shared" si="24"/>
        <v/>
      </c>
      <c r="AG52" s="39" t="str">
        <f t="shared" si="25"/>
        <v/>
      </c>
      <c r="AH52" s="39" t="str">
        <f t="shared" si="26"/>
        <v/>
      </c>
      <c r="AI52" s="39" t="str">
        <f t="shared" si="27"/>
        <v/>
      </c>
      <c r="AJ52" s="39" t="str">
        <f t="shared" si="28"/>
        <v/>
      </c>
      <c r="AK52" s="39" t="str">
        <f t="shared" si="29"/>
        <v/>
      </c>
      <c r="AL52" s="39" t="str">
        <f t="shared" si="30"/>
        <v/>
      </c>
      <c r="AM52" s="39" t="str">
        <f t="shared" si="31"/>
        <v/>
      </c>
      <c r="AN52" s="39" t="str">
        <f t="shared" si="32"/>
        <v/>
      </c>
      <c r="AO52" s="39" t="str">
        <f t="shared" si="33"/>
        <v/>
      </c>
      <c r="AP52" s="39" t="str">
        <f t="shared" si="34"/>
        <v/>
      </c>
      <c r="AQ52" s="39" t="str">
        <f t="shared" si="35"/>
        <v/>
      </c>
      <c r="AR52" s="39" t="str">
        <f t="shared" si="36"/>
        <v/>
      </c>
      <c r="AS52" s="39" t="str">
        <f t="shared" si="37"/>
        <v/>
      </c>
      <c r="AT52" s="39" t="str">
        <f t="shared" si="38"/>
        <v/>
      </c>
      <c r="AU52" s="39" t="str">
        <f t="shared" si="39"/>
        <v/>
      </c>
    </row>
    <row r="53" spans="1:47" x14ac:dyDescent="0.25">
      <c r="A53" s="93"/>
      <c r="B53" s="69"/>
      <c r="C53" s="94"/>
      <c r="H53" s="39">
        <f t="shared" si="4"/>
        <v>0</v>
      </c>
      <c r="I53" s="39">
        <f t="shared" si="3"/>
        <v>0</v>
      </c>
      <c r="J53" s="39">
        <f t="shared" si="5"/>
        <v>0</v>
      </c>
      <c r="M53" s="53"/>
      <c r="N53" s="39" t="str">
        <f t="shared" si="6"/>
        <v/>
      </c>
      <c r="O53" s="39" t="str">
        <f t="shared" si="7"/>
        <v/>
      </c>
      <c r="P53" s="39" t="str">
        <f t="shared" si="8"/>
        <v/>
      </c>
      <c r="Q53" s="39" t="str">
        <f t="shared" si="9"/>
        <v/>
      </c>
      <c r="R53" s="39" t="str">
        <f t="shared" si="10"/>
        <v/>
      </c>
      <c r="S53" s="39" t="str">
        <f t="shared" si="11"/>
        <v/>
      </c>
      <c r="T53" s="39" t="str">
        <f t="shared" si="12"/>
        <v/>
      </c>
      <c r="U53" s="39" t="str">
        <f t="shared" si="13"/>
        <v/>
      </c>
      <c r="V53" s="39" t="str">
        <f t="shared" si="14"/>
        <v/>
      </c>
      <c r="W53" s="39" t="str">
        <f t="shared" si="15"/>
        <v/>
      </c>
      <c r="X53" s="39" t="str">
        <f t="shared" si="16"/>
        <v/>
      </c>
      <c r="Y53" s="39" t="str">
        <f t="shared" si="17"/>
        <v/>
      </c>
      <c r="Z53" s="39" t="str">
        <f t="shared" si="18"/>
        <v/>
      </c>
      <c r="AA53" s="39" t="str">
        <f t="shared" si="19"/>
        <v/>
      </c>
      <c r="AB53" s="39" t="str">
        <f t="shared" si="20"/>
        <v/>
      </c>
      <c r="AC53" s="39" t="str">
        <f t="shared" si="21"/>
        <v/>
      </c>
      <c r="AD53" s="39" t="str">
        <f t="shared" si="22"/>
        <v/>
      </c>
      <c r="AE53" s="39" t="str">
        <f t="shared" si="23"/>
        <v/>
      </c>
      <c r="AF53" s="39" t="str">
        <f t="shared" si="24"/>
        <v/>
      </c>
      <c r="AG53" s="39" t="str">
        <f t="shared" si="25"/>
        <v/>
      </c>
      <c r="AH53" s="39" t="str">
        <f t="shared" si="26"/>
        <v/>
      </c>
      <c r="AI53" s="39" t="str">
        <f t="shared" si="27"/>
        <v/>
      </c>
      <c r="AJ53" s="39" t="str">
        <f t="shared" si="28"/>
        <v/>
      </c>
      <c r="AK53" s="39" t="str">
        <f t="shared" si="29"/>
        <v/>
      </c>
      <c r="AL53" s="39" t="str">
        <f t="shared" si="30"/>
        <v/>
      </c>
      <c r="AM53" s="39" t="str">
        <f t="shared" si="31"/>
        <v/>
      </c>
      <c r="AN53" s="39" t="str">
        <f t="shared" si="32"/>
        <v/>
      </c>
      <c r="AO53" s="39" t="str">
        <f t="shared" si="33"/>
        <v/>
      </c>
      <c r="AP53" s="39" t="str">
        <f t="shared" si="34"/>
        <v/>
      </c>
      <c r="AQ53" s="39" t="str">
        <f t="shared" si="35"/>
        <v/>
      </c>
      <c r="AR53" s="39" t="str">
        <f t="shared" si="36"/>
        <v/>
      </c>
      <c r="AS53" s="39" t="str">
        <f t="shared" si="37"/>
        <v/>
      </c>
      <c r="AT53" s="39" t="str">
        <f t="shared" si="38"/>
        <v/>
      </c>
      <c r="AU53" s="39" t="str">
        <f t="shared" si="39"/>
        <v/>
      </c>
    </row>
    <row r="54" spans="1:47" x14ac:dyDescent="0.25">
      <c r="A54" s="93"/>
      <c r="B54" s="69"/>
      <c r="C54" s="69"/>
      <c r="G54" s="39"/>
      <c r="H54" s="39">
        <f t="shared" si="4"/>
        <v>0</v>
      </c>
      <c r="I54" s="39">
        <f t="shared" si="3"/>
        <v>0</v>
      </c>
      <c r="J54" s="39">
        <f t="shared" si="5"/>
        <v>0</v>
      </c>
      <c r="M54" s="53"/>
      <c r="N54" s="39" t="str">
        <f t="shared" si="6"/>
        <v/>
      </c>
      <c r="O54" s="39" t="str">
        <f t="shared" si="7"/>
        <v/>
      </c>
      <c r="P54" s="39" t="str">
        <f t="shared" si="8"/>
        <v/>
      </c>
      <c r="Q54" s="39" t="str">
        <f t="shared" si="9"/>
        <v/>
      </c>
      <c r="R54" s="39" t="str">
        <f t="shared" si="10"/>
        <v/>
      </c>
      <c r="S54" s="39" t="str">
        <f t="shared" si="11"/>
        <v/>
      </c>
      <c r="T54" s="39" t="str">
        <f t="shared" si="12"/>
        <v/>
      </c>
      <c r="U54" s="39" t="str">
        <f t="shared" si="13"/>
        <v/>
      </c>
      <c r="V54" s="39" t="str">
        <f t="shared" si="14"/>
        <v/>
      </c>
      <c r="W54" s="39" t="str">
        <f t="shared" si="15"/>
        <v/>
      </c>
      <c r="X54" s="39" t="str">
        <f t="shared" si="16"/>
        <v/>
      </c>
      <c r="Y54" s="39" t="str">
        <f t="shared" si="17"/>
        <v/>
      </c>
      <c r="Z54" s="39" t="str">
        <f t="shared" si="18"/>
        <v/>
      </c>
      <c r="AA54" s="39" t="str">
        <f t="shared" si="19"/>
        <v/>
      </c>
      <c r="AB54" s="39" t="str">
        <f t="shared" si="20"/>
        <v/>
      </c>
      <c r="AC54" s="39" t="str">
        <f t="shared" si="21"/>
        <v/>
      </c>
      <c r="AD54" s="39" t="str">
        <f t="shared" si="22"/>
        <v/>
      </c>
      <c r="AE54" s="39" t="str">
        <f t="shared" si="23"/>
        <v/>
      </c>
      <c r="AF54" s="39" t="str">
        <f t="shared" si="24"/>
        <v/>
      </c>
      <c r="AG54" s="39" t="str">
        <f t="shared" si="25"/>
        <v/>
      </c>
      <c r="AH54" s="39" t="str">
        <f t="shared" si="26"/>
        <v/>
      </c>
      <c r="AI54" s="39" t="str">
        <f t="shared" si="27"/>
        <v/>
      </c>
      <c r="AJ54" s="39" t="str">
        <f t="shared" si="28"/>
        <v/>
      </c>
      <c r="AK54" s="39" t="str">
        <f t="shared" si="29"/>
        <v/>
      </c>
      <c r="AL54" s="39" t="str">
        <f t="shared" si="30"/>
        <v/>
      </c>
      <c r="AM54" s="39" t="str">
        <f t="shared" si="31"/>
        <v/>
      </c>
      <c r="AN54" s="39" t="str">
        <f t="shared" si="32"/>
        <v/>
      </c>
      <c r="AO54" s="39" t="str">
        <f t="shared" si="33"/>
        <v/>
      </c>
      <c r="AP54" s="39" t="str">
        <f t="shared" si="34"/>
        <v/>
      </c>
      <c r="AQ54" s="39" t="str">
        <f t="shared" si="35"/>
        <v/>
      </c>
      <c r="AR54" s="39" t="str">
        <f t="shared" si="36"/>
        <v/>
      </c>
      <c r="AS54" s="39" t="str">
        <f t="shared" si="37"/>
        <v/>
      </c>
      <c r="AT54" s="39" t="str">
        <f t="shared" si="38"/>
        <v/>
      </c>
      <c r="AU54" s="39" t="str">
        <f t="shared" si="39"/>
        <v/>
      </c>
    </row>
    <row r="55" spans="1:47" x14ac:dyDescent="0.25">
      <c r="A55" s="93"/>
      <c r="B55" s="69"/>
      <c r="C55" s="69"/>
      <c r="G55" s="39"/>
      <c r="H55" s="39">
        <f t="shared" si="4"/>
        <v>0</v>
      </c>
      <c r="I55" s="39">
        <f t="shared" si="3"/>
        <v>0</v>
      </c>
      <c r="J55" s="39">
        <f t="shared" si="5"/>
        <v>0</v>
      </c>
      <c r="M55" s="53"/>
      <c r="N55" s="39" t="str">
        <f t="shared" si="6"/>
        <v/>
      </c>
      <c r="O55" s="39" t="str">
        <f t="shared" si="7"/>
        <v/>
      </c>
      <c r="P55" s="39" t="str">
        <f t="shared" si="8"/>
        <v/>
      </c>
      <c r="Q55" s="39" t="str">
        <f t="shared" si="9"/>
        <v/>
      </c>
      <c r="R55" s="39" t="str">
        <f t="shared" si="10"/>
        <v/>
      </c>
      <c r="S55" s="39" t="str">
        <f t="shared" si="11"/>
        <v/>
      </c>
      <c r="T55" s="39" t="str">
        <f t="shared" si="12"/>
        <v/>
      </c>
      <c r="U55" s="39" t="str">
        <f t="shared" si="13"/>
        <v/>
      </c>
      <c r="V55" s="39" t="str">
        <f t="shared" si="14"/>
        <v/>
      </c>
      <c r="W55" s="39" t="str">
        <f t="shared" si="15"/>
        <v/>
      </c>
      <c r="X55" s="39" t="str">
        <f t="shared" si="16"/>
        <v/>
      </c>
      <c r="Y55" s="39" t="str">
        <f t="shared" si="17"/>
        <v/>
      </c>
      <c r="Z55" s="39" t="str">
        <f t="shared" si="18"/>
        <v/>
      </c>
      <c r="AA55" s="39" t="str">
        <f t="shared" si="19"/>
        <v/>
      </c>
      <c r="AB55" s="39" t="str">
        <f t="shared" si="20"/>
        <v/>
      </c>
      <c r="AC55" s="39" t="str">
        <f t="shared" si="21"/>
        <v/>
      </c>
      <c r="AD55" s="39" t="str">
        <f t="shared" si="22"/>
        <v/>
      </c>
      <c r="AE55" s="39" t="str">
        <f t="shared" si="23"/>
        <v/>
      </c>
      <c r="AF55" s="39" t="str">
        <f t="shared" si="24"/>
        <v/>
      </c>
      <c r="AG55" s="39" t="str">
        <f t="shared" si="25"/>
        <v/>
      </c>
      <c r="AH55" s="39" t="str">
        <f t="shared" si="26"/>
        <v/>
      </c>
      <c r="AI55" s="39" t="str">
        <f t="shared" si="27"/>
        <v/>
      </c>
      <c r="AJ55" s="39" t="str">
        <f t="shared" si="28"/>
        <v/>
      </c>
      <c r="AK55" s="39" t="str">
        <f t="shared" si="29"/>
        <v/>
      </c>
      <c r="AL55" s="39" t="str">
        <f t="shared" si="30"/>
        <v/>
      </c>
      <c r="AM55" s="39" t="str">
        <f t="shared" si="31"/>
        <v/>
      </c>
      <c r="AN55" s="39" t="str">
        <f t="shared" si="32"/>
        <v/>
      </c>
      <c r="AO55" s="39" t="str">
        <f t="shared" si="33"/>
        <v/>
      </c>
      <c r="AP55" s="39" t="str">
        <f t="shared" si="34"/>
        <v/>
      </c>
      <c r="AQ55" s="39" t="str">
        <f t="shared" si="35"/>
        <v/>
      </c>
      <c r="AR55" s="39" t="str">
        <f t="shared" si="36"/>
        <v/>
      </c>
      <c r="AS55" s="39" t="str">
        <f t="shared" si="37"/>
        <v/>
      </c>
      <c r="AT55" s="39" t="str">
        <f t="shared" si="38"/>
        <v/>
      </c>
      <c r="AU55" s="39" t="str">
        <f t="shared" si="39"/>
        <v/>
      </c>
    </row>
    <row r="56" spans="1:47" x14ac:dyDescent="0.25">
      <c r="A56" s="93"/>
      <c r="B56" s="69"/>
      <c r="C56" s="69"/>
      <c r="H56" s="39">
        <f t="shared" si="4"/>
        <v>0</v>
      </c>
      <c r="I56" s="39">
        <f t="shared" si="3"/>
        <v>0</v>
      </c>
      <c r="J56" s="39">
        <f t="shared" si="5"/>
        <v>0</v>
      </c>
      <c r="M56" s="53"/>
      <c r="N56" s="39" t="str">
        <f t="shared" si="6"/>
        <v/>
      </c>
      <c r="O56" s="39" t="str">
        <f t="shared" si="7"/>
        <v/>
      </c>
      <c r="P56" s="39" t="str">
        <f t="shared" si="8"/>
        <v/>
      </c>
      <c r="Q56" s="39" t="str">
        <f t="shared" si="9"/>
        <v/>
      </c>
      <c r="R56" s="39" t="str">
        <f t="shared" si="10"/>
        <v/>
      </c>
      <c r="S56" s="39" t="str">
        <f t="shared" si="11"/>
        <v/>
      </c>
      <c r="T56" s="39" t="str">
        <f t="shared" si="12"/>
        <v/>
      </c>
      <c r="U56" s="39" t="str">
        <f t="shared" si="13"/>
        <v/>
      </c>
      <c r="V56" s="39" t="str">
        <f t="shared" si="14"/>
        <v/>
      </c>
      <c r="W56" s="39" t="str">
        <f t="shared" si="15"/>
        <v/>
      </c>
      <c r="X56" s="39" t="str">
        <f t="shared" si="16"/>
        <v/>
      </c>
      <c r="Y56" s="39" t="str">
        <f t="shared" si="17"/>
        <v/>
      </c>
      <c r="Z56" s="39" t="str">
        <f t="shared" si="18"/>
        <v/>
      </c>
      <c r="AA56" s="39" t="str">
        <f t="shared" si="19"/>
        <v/>
      </c>
      <c r="AB56" s="39" t="str">
        <f t="shared" si="20"/>
        <v/>
      </c>
      <c r="AC56" s="39" t="str">
        <f t="shared" si="21"/>
        <v/>
      </c>
      <c r="AD56" s="39" t="str">
        <f t="shared" si="22"/>
        <v/>
      </c>
      <c r="AE56" s="39" t="str">
        <f t="shared" si="23"/>
        <v/>
      </c>
      <c r="AF56" s="39" t="str">
        <f t="shared" si="24"/>
        <v/>
      </c>
      <c r="AG56" s="39" t="str">
        <f t="shared" si="25"/>
        <v/>
      </c>
      <c r="AH56" s="39" t="str">
        <f t="shared" si="26"/>
        <v/>
      </c>
      <c r="AI56" s="39" t="str">
        <f t="shared" si="27"/>
        <v/>
      </c>
      <c r="AJ56" s="39" t="str">
        <f t="shared" si="28"/>
        <v/>
      </c>
      <c r="AK56" s="39" t="str">
        <f t="shared" si="29"/>
        <v/>
      </c>
      <c r="AL56" s="39" t="str">
        <f t="shared" si="30"/>
        <v/>
      </c>
      <c r="AM56" s="39" t="str">
        <f t="shared" si="31"/>
        <v/>
      </c>
      <c r="AN56" s="39" t="str">
        <f t="shared" si="32"/>
        <v/>
      </c>
      <c r="AO56" s="39" t="str">
        <f t="shared" si="33"/>
        <v/>
      </c>
      <c r="AP56" s="39" t="str">
        <f t="shared" si="34"/>
        <v/>
      </c>
      <c r="AQ56" s="39" t="str">
        <f t="shared" si="35"/>
        <v/>
      </c>
      <c r="AR56" s="39" t="str">
        <f t="shared" si="36"/>
        <v/>
      </c>
      <c r="AS56" s="39" t="str">
        <f t="shared" si="37"/>
        <v/>
      </c>
      <c r="AT56" s="39" t="str">
        <f t="shared" si="38"/>
        <v/>
      </c>
      <c r="AU56" s="39" t="str">
        <f t="shared" si="39"/>
        <v/>
      </c>
    </row>
    <row r="57" spans="1:47" x14ac:dyDescent="0.25">
      <c r="A57" s="93"/>
      <c r="B57" s="69"/>
      <c r="C57" s="69"/>
      <c r="H57" s="39">
        <f t="shared" si="4"/>
        <v>0</v>
      </c>
      <c r="I57" s="39">
        <f t="shared" si="3"/>
        <v>0</v>
      </c>
      <c r="J57" s="39">
        <f t="shared" si="5"/>
        <v>0</v>
      </c>
      <c r="M57" s="53"/>
      <c r="N57" s="39" t="str">
        <f t="shared" si="6"/>
        <v/>
      </c>
      <c r="O57" s="39" t="str">
        <f t="shared" si="7"/>
        <v/>
      </c>
      <c r="P57" s="39" t="str">
        <f t="shared" si="8"/>
        <v/>
      </c>
      <c r="Q57" s="39" t="str">
        <f t="shared" si="9"/>
        <v/>
      </c>
      <c r="R57" s="39" t="str">
        <f t="shared" si="10"/>
        <v/>
      </c>
      <c r="S57" s="39" t="str">
        <f t="shared" si="11"/>
        <v/>
      </c>
      <c r="T57" s="39" t="str">
        <f t="shared" si="12"/>
        <v/>
      </c>
      <c r="U57" s="39" t="str">
        <f t="shared" si="13"/>
        <v/>
      </c>
      <c r="V57" s="39" t="str">
        <f t="shared" si="14"/>
        <v/>
      </c>
      <c r="W57" s="39" t="str">
        <f t="shared" si="15"/>
        <v/>
      </c>
      <c r="X57" s="39" t="str">
        <f t="shared" si="16"/>
        <v/>
      </c>
      <c r="Y57" s="39" t="str">
        <f t="shared" si="17"/>
        <v/>
      </c>
      <c r="Z57" s="39" t="str">
        <f t="shared" si="18"/>
        <v/>
      </c>
      <c r="AA57" s="39" t="str">
        <f t="shared" si="19"/>
        <v/>
      </c>
      <c r="AB57" s="39" t="str">
        <f t="shared" si="20"/>
        <v/>
      </c>
      <c r="AC57" s="39" t="str">
        <f t="shared" si="21"/>
        <v/>
      </c>
      <c r="AD57" s="39" t="str">
        <f t="shared" si="22"/>
        <v/>
      </c>
      <c r="AE57" s="39" t="str">
        <f t="shared" si="23"/>
        <v/>
      </c>
      <c r="AF57" s="39" t="str">
        <f t="shared" si="24"/>
        <v/>
      </c>
      <c r="AG57" s="39" t="str">
        <f t="shared" si="25"/>
        <v/>
      </c>
      <c r="AH57" s="39" t="str">
        <f t="shared" si="26"/>
        <v/>
      </c>
      <c r="AI57" s="39" t="str">
        <f t="shared" si="27"/>
        <v/>
      </c>
      <c r="AJ57" s="39" t="str">
        <f t="shared" si="28"/>
        <v/>
      </c>
      <c r="AK57" s="39" t="str">
        <f t="shared" si="29"/>
        <v/>
      </c>
      <c r="AL57" s="39" t="str">
        <f t="shared" si="30"/>
        <v/>
      </c>
      <c r="AM57" s="39" t="str">
        <f t="shared" si="31"/>
        <v/>
      </c>
      <c r="AN57" s="39" t="str">
        <f t="shared" si="32"/>
        <v/>
      </c>
      <c r="AO57" s="39" t="str">
        <f t="shared" si="33"/>
        <v/>
      </c>
      <c r="AP57" s="39" t="str">
        <f t="shared" si="34"/>
        <v/>
      </c>
      <c r="AQ57" s="39" t="str">
        <f t="shared" si="35"/>
        <v/>
      </c>
      <c r="AR57" s="39" t="str">
        <f t="shared" si="36"/>
        <v/>
      </c>
      <c r="AS57" s="39" t="str">
        <f t="shared" si="37"/>
        <v/>
      </c>
      <c r="AT57" s="39" t="str">
        <f t="shared" si="38"/>
        <v/>
      </c>
      <c r="AU57" s="39" t="str">
        <f t="shared" si="39"/>
        <v/>
      </c>
    </row>
    <row r="58" spans="1:47" x14ac:dyDescent="0.25">
      <c r="A58" s="93"/>
      <c r="B58" s="69"/>
      <c r="C58" s="69"/>
      <c r="H58" s="39">
        <f t="shared" si="4"/>
        <v>0</v>
      </c>
      <c r="I58" s="39">
        <f t="shared" si="3"/>
        <v>0</v>
      </c>
      <c r="J58" s="39">
        <f t="shared" si="5"/>
        <v>0</v>
      </c>
      <c r="M58" s="53"/>
      <c r="N58" s="39" t="str">
        <f t="shared" si="6"/>
        <v/>
      </c>
      <c r="O58" s="39" t="str">
        <f t="shared" si="7"/>
        <v/>
      </c>
      <c r="P58" s="39" t="str">
        <f t="shared" si="8"/>
        <v/>
      </c>
      <c r="Q58" s="39" t="str">
        <f t="shared" si="9"/>
        <v/>
      </c>
      <c r="R58" s="39" t="str">
        <f t="shared" si="10"/>
        <v/>
      </c>
      <c r="S58" s="39" t="str">
        <f t="shared" si="11"/>
        <v/>
      </c>
      <c r="T58" s="39" t="str">
        <f t="shared" si="12"/>
        <v/>
      </c>
      <c r="U58" s="39" t="str">
        <f t="shared" si="13"/>
        <v/>
      </c>
      <c r="V58" s="39" t="str">
        <f t="shared" si="14"/>
        <v/>
      </c>
      <c r="W58" s="39" t="str">
        <f t="shared" si="15"/>
        <v/>
      </c>
      <c r="X58" s="39" t="str">
        <f t="shared" si="16"/>
        <v/>
      </c>
      <c r="Y58" s="39" t="str">
        <f t="shared" si="17"/>
        <v/>
      </c>
      <c r="Z58" s="39" t="str">
        <f t="shared" si="18"/>
        <v/>
      </c>
      <c r="AA58" s="39" t="str">
        <f t="shared" si="19"/>
        <v/>
      </c>
      <c r="AB58" s="39" t="str">
        <f t="shared" si="20"/>
        <v/>
      </c>
      <c r="AC58" s="39" t="str">
        <f t="shared" si="21"/>
        <v/>
      </c>
      <c r="AD58" s="39" t="str">
        <f t="shared" si="22"/>
        <v/>
      </c>
      <c r="AE58" s="39" t="str">
        <f t="shared" si="23"/>
        <v/>
      </c>
      <c r="AF58" s="39" t="str">
        <f t="shared" si="24"/>
        <v/>
      </c>
      <c r="AG58" s="39" t="str">
        <f t="shared" si="25"/>
        <v/>
      </c>
      <c r="AH58" s="39" t="str">
        <f t="shared" si="26"/>
        <v/>
      </c>
      <c r="AI58" s="39" t="str">
        <f t="shared" si="27"/>
        <v/>
      </c>
      <c r="AJ58" s="39" t="str">
        <f t="shared" si="28"/>
        <v/>
      </c>
      <c r="AK58" s="39" t="str">
        <f t="shared" si="29"/>
        <v/>
      </c>
      <c r="AL58" s="39" t="str">
        <f t="shared" si="30"/>
        <v/>
      </c>
      <c r="AM58" s="39" t="str">
        <f t="shared" si="31"/>
        <v/>
      </c>
      <c r="AN58" s="39" t="str">
        <f t="shared" si="32"/>
        <v/>
      </c>
      <c r="AO58" s="39" t="str">
        <f t="shared" si="33"/>
        <v/>
      </c>
      <c r="AP58" s="39" t="str">
        <f t="shared" si="34"/>
        <v/>
      </c>
      <c r="AQ58" s="39" t="str">
        <f t="shared" si="35"/>
        <v/>
      </c>
      <c r="AR58" s="39" t="str">
        <f t="shared" si="36"/>
        <v/>
      </c>
      <c r="AS58" s="39" t="str">
        <f t="shared" si="37"/>
        <v/>
      </c>
      <c r="AT58" s="39" t="str">
        <f t="shared" si="38"/>
        <v/>
      </c>
      <c r="AU58" s="39" t="str">
        <f t="shared" si="39"/>
        <v/>
      </c>
    </row>
    <row r="59" spans="1:47" x14ac:dyDescent="0.25">
      <c r="A59" s="91" t="s">
        <v>182</v>
      </c>
      <c r="B59" s="69"/>
      <c r="C59" s="69"/>
      <c r="H59" s="39">
        <f t="shared" si="4"/>
        <v>0</v>
      </c>
      <c r="I59" s="39">
        <f t="shared" si="3"/>
        <v>0</v>
      </c>
      <c r="J59" s="39">
        <f t="shared" si="5"/>
        <v>0</v>
      </c>
      <c r="M59" s="53"/>
      <c r="N59" s="39" t="str">
        <f t="shared" si="6"/>
        <v/>
      </c>
      <c r="O59" s="39" t="str">
        <f t="shared" si="7"/>
        <v/>
      </c>
      <c r="P59" s="39" t="str">
        <f t="shared" si="8"/>
        <v/>
      </c>
      <c r="Q59" s="39" t="str">
        <f t="shared" si="9"/>
        <v/>
      </c>
      <c r="R59" s="39" t="str">
        <f t="shared" si="10"/>
        <v/>
      </c>
      <c r="S59" s="39" t="str">
        <f t="shared" si="11"/>
        <v/>
      </c>
      <c r="T59" s="39" t="str">
        <f t="shared" si="12"/>
        <v/>
      </c>
      <c r="U59" s="39" t="str">
        <f t="shared" si="13"/>
        <v/>
      </c>
      <c r="V59" s="39" t="str">
        <f t="shared" si="14"/>
        <v/>
      </c>
      <c r="W59" s="39" t="str">
        <f t="shared" si="15"/>
        <v/>
      </c>
      <c r="X59" s="39" t="str">
        <f t="shared" si="16"/>
        <v/>
      </c>
      <c r="Y59" s="39" t="str">
        <f t="shared" si="17"/>
        <v/>
      </c>
      <c r="Z59" s="39" t="str">
        <f t="shared" si="18"/>
        <v/>
      </c>
      <c r="AA59" s="39" t="str">
        <f t="shared" si="19"/>
        <v/>
      </c>
      <c r="AB59" s="39" t="str">
        <f t="shared" si="20"/>
        <v/>
      </c>
      <c r="AC59" s="39" t="str">
        <f t="shared" si="21"/>
        <v/>
      </c>
      <c r="AD59" s="39" t="str">
        <f t="shared" si="22"/>
        <v/>
      </c>
      <c r="AE59" s="39" t="str">
        <f t="shared" si="23"/>
        <v/>
      </c>
      <c r="AF59" s="39" t="str">
        <f t="shared" si="24"/>
        <v/>
      </c>
      <c r="AG59" s="39" t="str">
        <f t="shared" si="25"/>
        <v/>
      </c>
      <c r="AH59" s="39" t="str">
        <f t="shared" si="26"/>
        <v/>
      </c>
      <c r="AI59" s="39" t="str">
        <f t="shared" si="27"/>
        <v/>
      </c>
      <c r="AJ59" s="39" t="str">
        <f t="shared" si="28"/>
        <v/>
      </c>
      <c r="AK59" s="39" t="str">
        <f t="shared" si="29"/>
        <v/>
      </c>
      <c r="AL59" s="39" t="str">
        <f t="shared" si="30"/>
        <v/>
      </c>
      <c r="AM59" s="39" t="str">
        <f t="shared" si="31"/>
        <v/>
      </c>
      <c r="AN59" s="39" t="str">
        <f t="shared" si="32"/>
        <v/>
      </c>
      <c r="AO59" s="39" t="str">
        <f t="shared" si="33"/>
        <v/>
      </c>
      <c r="AP59" s="39" t="str">
        <f t="shared" si="34"/>
        <v/>
      </c>
      <c r="AQ59" s="39" t="str">
        <f t="shared" si="35"/>
        <v/>
      </c>
      <c r="AR59" s="39" t="str">
        <f t="shared" si="36"/>
        <v/>
      </c>
      <c r="AS59" s="39" t="str">
        <f t="shared" si="37"/>
        <v/>
      </c>
      <c r="AT59" s="39" t="str">
        <f t="shared" si="38"/>
        <v/>
      </c>
      <c r="AU59" s="39" t="str">
        <f t="shared" si="39"/>
        <v/>
      </c>
    </row>
    <row r="60" spans="1:47" x14ac:dyDescent="0.25">
      <c r="A60" s="89" t="s">
        <v>134</v>
      </c>
      <c r="B60" s="69"/>
      <c r="C60" s="69"/>
      <c r="H60" s="39">
        <f t="shared" si="4"/>
        <v>0</v>
      </c>
      <c r="I60" s="39">
        <f t="shared" si="3"/>
        <v>0</v>
      </c>
      <c r="J60" s="39">
        <f t="shared" si="5"/>
        <v>0</v>
      </c>
      <c r="M60" s="53"/>
      <c r="N60" s="39" t="str">
        <f t="shared" si="6"/>
        <v/>
      </c>
      <c r="O60" s="39" t="str">
        <f t="shared" si="7"/>
        <v/>
      </c>
      <c r="P60" s="39" t="str">
        <f t="shared" si="8"/>
        <v/>
      </c>
      <c r="Q60" s="39" t="str">
        <f t="shared" si="9"/>
        <v/>
      </c>
      <c r="R60" s="39" t="str">
        <f t="shared" si="10"/>
        <v/>
      </c>
      <c r="S60" s="39" t="str">
        <f t="shared" si="11"/>
        <v/>
      </c>
      <c r="T60" s="39" t="str">
        <f t="shared" si="12"/>
        <v/>
      </c>
      <c r="U60" s="39" t="str">
        <f t="shared" si="13"/>
        <v/>
      </c>
      <c r="V60" s="39" t="str">
        <f t="shared" si="14"/>
        <v/>
      </c>
      <c r="W60" s="39" t="str">
        <f t="shared" si="15"/>
        <v/>
      </c>
      <c r="X60" s="39" t="str">
        <f t="shared" si="16"/>
        <v/>
      </c>
      <c r="Y60" s="39" t="str">
        <f t="shared" si="17"/>
        <v/>
      </c>
      <c r="Z60" s="39" t="str">
        <f t="shared" si="18"/>
        <v/>
      </c>
      <c r="AA60" s="39" t="str">
        <f t="shared" si="19"/>
        <v/>
      </c>
      <c r="AB60" s="39" t="str">
        <f t="shared" si="20"/>
        <v/>
      </c>
      <c r="AC60" s="39" t="str">
        <f t="shared" si="21"/>
        <v/>
      </c>
      <c r="AD60" s="39" t="str">
        <f t="shared" si="22"/>
        <v/>
      </c>
      <c r="AE60" s="39" t="str">
        <f t="shared" si="23"/>
        <v/>
      </c>
      <c r="AF60" s="39" t="str">
        <f t="shared" si="24"/>
        <v/>
      </c>
      <c r="AG60" s="39" t="str">
        <f t="shared" si="25"/>
        <v/>
      </c>
      <c r="AH60" s="39" t="str">
        <f t="shared" si="26"/>
        <v/>
      </c>
      <c r="AI60" s="39" t="str">
        <f t="shared" si="27"/>
        <v/>
      </c>
      <c r="AJ60" s="39" t="str">
        <f t="shared" si="28"/>
        <v/>
      </c>
      <c r="AK60" s="39" t="str">
        <f t="shared" si="29"/>
        <v/>
      </c>
      <c r="AL60" s="39" t="str">
        <f t="shared" si="30"/>
        <v/>
      </c>
      <c r="AM60" s="39" t="str">
        <f t="shared" si="31"/>
        <v/>
      </c>
      <c r="AN60" s="39" t="str">
        <f t="shared" si="32"/>
        <v/>
      </c>
      <c r="AO60" s="39" t="str">
        <f t="shared" si="33"/>
        <v/>
      </c>
      <c r="AP60" s="39" t="str">
        <f t="shared" si="34"/>
        <v/>
      </c>
      <c r="AQ60" s="39" t="str">
        <f t="shared" si="35"/>
        <v/>
      </c>
      <c r="AR60" s="39" t="str">
        <f t="shared" si="36"/>
        <v/>
      </c>
      <c r="AS60" s="39" t="str">
        <f t="shared" si="37"/>
        <v/>
      </c>
      <c r="AT60" s="39" t="str">
        <f t="shared" si="38"/>
        <v/>
      </c>
      <c r="AU60" s="39" t="str">
        <f t="shared" si="39"/>
        <v/>
      </c>
    </row>
    <row r="61" spans="1:47" x14ac:dyDescent="0.25">
      <c r="A61" s="91" t="s">
        <v>135</v>
      </c>
      <c r="B61" s="69"/>
      <c r="C61" s="69"/>
      <c r="H61" s="39">
        <f t="shared" si="4"/>
        <v>0</v>
      </c>
      <c r="I61" s="39">
        <f t="shared" si="3"/>
        <v>0</v>
      </c>
      <c r="J61" s="39">
        <f t="shared" si="5"/>
        <v>0</v>
      </c>
      <c r="M61" s="53"/>
      <c r="N61" s="39" t="str">
        <f t="shared" si="6"/>
        <v/>
      </c>
      <c r="O61" s="39" t="str">
        <f t="shared" si="7"/>
        <v/>
      </c>
      <c r="P61" s="39" t="str">
        <f t="shared" si="8"/>
        <v/>
      </c>
      <c r="Q61" s="39" t="str">
        <f t="shared" si="9"/>
        <v/>
      </c>
      <c r="R61" s="39" t="str">
        <f t="shared" si="10"/>
        <v/>
      </c>
      <c r="S61" s="39" t="str">
        <f t="shared" si="11"/>
        <v/>
      </c>
      <c r="T61" s="39" t="str">
        <f t="shared" si="12"/>
        <v/>
      </c>
      <c r="U61" s="39" t="str">
        <f t="shared" si="13"/>
        <v/>
      </c>
      <c r="V61" s="39" t="str">
        <f t="shared" si="14"/>
        <v/>
      </c>
      <c r="W61" s="39" t="str">
        <f t="shared" si="15"/>
        <v/>
      </c>
      <c r="X61" s="39" t="str">
        <f t="shared" si="16"/>
        <v/>
      </c>
      <c r="Y61" s="39" t="str">
        <f t="shared" si="17"/>
        <v/>
      </c>
      <c r="Z61" s="39" t="str">
        <f t="shared" si="18"/>
        <v/>
      </c>
      <c r="AA61" s="39" t="str">
        <f t="shared" si="19"/>
        <v/>
      </c>
      <c r="AB61" s="39" t="str">
        <f t="shared" si="20"/>
        <v/>
      </c>
      <c r="AC61" s="39" t="str">
        <f t="shared" si="21"/>
        <v/>
      </c>
      <c r="AD61" s="39" t="str">
        <f t="shared" si="22"/>
        <v/>
      </c>
      <c r="AE61" s="39" t="str">
        <f t="shared" si="23"/>
        <v/>
      </c>
      <c r="AF61" s="39" t="str">
        <f t="shared" si="24"/>
        <v/>
      </c>
      <c r="AG61" s="39" t="str">
        <f t="shared" si="25"/>
        <v/>
      </c>
      <c r="AH61" s="39" t="str">
        <f t="shared" si="26"/>
        <v/>
      </c>
      <c r="AI61" s="39" t="str">
        <f t="shared" si="27"/>
        <v/>
      </c>
      <c r="AJ61" s="39" t="str">
        <f t="shared" si="28"/>
        <v/>
      </c>
      <c r="AK61" s="39" t="str">
        <f t="shared" si="29"/>
        <v/>
      </c>
      <c r="AL61" s="39" t="str">
        <f t="shared" si="30"/>
        <v/>
      </c>
      <c r="AM61" s="39" t="str">
        <f t="shared" si="31"/>
        <v/>
      </c>
      <c r="AN61" s="39" t="str">
        <f t="shared" si="32"/>
        <v/>
      </c>
      <c r="AO61" s="39" t="str">
        <f t="shared" si="33"/>
        <v/>
      </c>
      <c r="AP61" s="39" t="str">
        <f t="shared" si="34"/>
        <v/>
      </c>
      <c r="AQ61" s="39" t="str">
        <f t="shared" si="35"/>
        <v/>
      </c>
      <c r="AR61" s="39" t="str">
        <f t="shared" si="36"/>
        <v/>
      </c>
      <c r="AS61" s="39" t="str">
        <f t="shared" si="37"/>
        <v/>
      </c>
      <c r="AT61" s="39" t="str">
        <f t="shared" si="38"/>
        <v/>
      </c>
      <c r="AU61" s="39" t="str">
        <f t="shared" si="39"/>
        <v/>
      </c>
    </row>
    <row r="62" spans="1:47" x14ac:dyDescent="0.25">
      <c r="A62" s="92"/>
      <c r="B62" s="69"/>
      <c r="C62" s="69"/>
      <c r="H62" s="39">
        <f t="shared" si="4"/>
        <v>0</v>
      </c>
      <c r="I62" s="39">
        <f t="shared" si="3"/>
        <v>0</v>
      </c>
      <c r="J62" s="39">
        <f t="shared" si="5"/>
        <v>0</v>
      </c>
      <c r="M62" s="53"/>
      <c r="N62" s="39" t="str">
        <f t="shared" si="6"/>
        <v/>
      </c>
      <c r="O62" s="39" t="str">
        <f t="shared" si="7"/>
        <v/>
      </c>
      <c r="P62" s="39" t="str">
        <f t="shared" si="8"/>
        <v/>
      </c>
      <c r="Q62" s="39" t="str">
        <f t="shared" si="9"/>
        <v/>
      </c>
      <c r="R62" s="39" t="str">
        <f t="shared" si="10"/>
        <v/>
      </c>
      <c r="S62" s="39" t="str">
        <f t="shared" si="11"/>
        <v/>
      </c>
      <c r="T62" s="39" t="str">
        <f t="shared" si="12"/>
        <v/>
      </c>
      <c r="U62" s="39" t="str">
        <f t="shared" si="13"/>
        <v/>
      </c>
      <c r="V62" s="39" t="str">
        <f t="shared" si="14"/>
        <v/>
      </c>
      <c r="W62" s="39" t="str">
        <f t="shared" si="15"/>
        <v/>
      </c>
      <c r="X62" s="39" t="str">
        <f t="shared" si="16"/>
        <v/>
      </c>
      <c r="Y62" s="39" t="str">
        <f t="shared" si="17"/>
        <v/>
      </c>
      <c r="Z62" s="39" t="str">
        <f t="shared" si="18"/>
        <v/>
      </c>
      <c r="AA62" s="39" t="str">
        <f t="shared" si="19"/>
        <v/>
      </c>
      <c r="AB62" s="39" t="str">
        <f t="shared" si="20"/>
        <v/>
      </c>
      <c r="AC62" s="39" t="str">
        <f t="shared" si="21"/>
        <v/>
      </c>
      <c r="AD62" s="39" t="str">
        <f t="shared" si="22"/>
        <v/>
      </c>
      <c r="AE62" s="39" t="str">
        <f t="shared" si="23"/>
        <v/>
      </c>
      <c r="AF62" s="39" t="str">
        <f t="shared" si="24"/>
        <v/>
      </c>
      <c r="AG62" s="39" t="str">
        <f t="shared" si="25"/>
        <v/>
      </c>
      <c r="AH62" s="39" t="str">
        <f t="shared" si="26"/>
        <v/>
      </c>
      <c r="AI62" s="39" t="str">
        <f t="shared" si="27"/>
        <v/>
      </c>
      <c r="AJ62" s="39" t="str">
        <f t="shared" si="28"/>
        <v/>
      </c>
      <c r="AK62" s="39" t="str">
        <f t="shared" si="29"/>
        <v/>
      </c>
      <c r="AL62" s="39" t="str">
        <f t="shared" si="30"/>
        <v/>
      </c>
      <c r="AM62" s="39" t="str">
        <f t="shared" si="31"/>
        <v/>
      </c>
      <c r="AN62" s="39" t="str">
        <f t="shared" si="32"/>
        <v/>
      </c>
      <c r="AO62" s="39" t="str">
        <f t="shared" si="33"/>
        <v/>
      </c>
      <c r="AP62" s="39" t="str">
        <f t="shared" si="34"/>
        <v/>
      </c>
      <c r="AQ62" s="39" t="str">
        <f t="shared" si="35"/>
        <v/>
      </c>
      <c r="AR62" s="39" t="str">
        <f t="shared" si="36"/>
        <v/>
      </c>
      <c r="AS62" s="39" t="str">
        <f t="shared" si="37"/>
        <v/>
      </c>
      <c r="AT62" s="39" t="str">
        <f t="shared" si="38"/>
        <v/>
      </c>
      <c r="AU62" s="39" t="str">
        <f t="shared" si="39"/>
        <v/>
      </c>
    </row>
    <row r="63" spans="1:47" x14ac:dyDescent="0.25">
      <c r="A63" s="92"/>
      <c r="B63" s="69"/>
      <c r="C63" s="69"/>
      <c r="H63" s="39">
        <f t="shared" ref="H63:H90" si="40">SUM(D63:G63)</f>
        <v>0</v>
      </c>
      <c r="I63" s="39">
        <f t="shared" ref="I63:I90" si="41">IF(vatstatusq3="Y",IF(OR(K63="Sales income",K63="Vat expense",K63="Capital (vat)"),ROUND(H63*_vrq3/(1+_vrq3),2),0),IF(AND(vatstatusq3="F",K63="Sales income"),ROUND(H63*frvrq3,2),IF(AND(vatstatusq3="F",K63="Capital (vat)",H63&lt;=-2000),ROUND(H63*stdvrq3/(1+stdvrq3),2),0)))</f>
        <v>0</v>
      </c>
      <c r="J63" s="39">
        <f t="shared" ref="J63:J90" si="42">IF(K63="",0,H63-I63)</f>
        <v>0</v>
      </c>
      <c r="M63" s="53"/>
      <c r="N63" s="39" t="str">
        <f t="shared" si="6"/>
        <v/>
      </c>
      <c r="O63" s="39" t="str">
        <f t="shared" si="7"/>
        <v/>
      </c>
      <c r="P63" s="39" t="str">
        <f t="shared" si="8"/>
        <v/>
      </c>
      <c r="Q63" s="39" t="str">
        <f t="shared" si="9"/>
        <v/>
      </c>
      <c r="R63" s="39" t="str">
        <f t="shared" si="10"/>
        <v/>
      </c>
      <c r="S63" s="39" t="str">
        <f t="shared" si="11"/>
        <v/>
      </c>
      <c r="T63" s="39" t="str">
        <f t="shared" si="12"/>
        <v/>
      </c>
      <c r="U63" s="39" t="str">
        <f t="shared" si="13"/>
        <v/>
      </c>
      <c r="V63" s="39" t="str">
        <f t="shared" si="14"/>
        <v/>
      </c>
      <c r="W63" s="39" t="str">
        <f t="shared" si="15"/>
        <v/>
      </c>
      <c r="X63" s="39" t="str">
        <f t="shared" si="16"/>
        <v/>
      </c>
      <c r="Y63" s="39" t="str">
        <f t="shared" si="17"/>
        <v/>
      </c>
      <c r="Z63" s="39" t="str">
        <f t="shared" si="18"/>
        <v/>
      </c>
      <c r="AA63" s="39" t="str">
        <f t="shared" si="19"/>
        <v/>
      </c>
      <c r="AB63" s="39" t="str">
        <f t="shared" si="20"/>
        <v/>
      </c>
      <c r="AC63" s="39" t="str">
        <f t="shared" si="21"/>
        <v/>
      </c>
      <c r="AD63" s="39" t="str">
        <f t="shared" si="22"/>
        <v/>
      </c>
      <c r="AE63" s="39" t="str">
        <f t="shared" si="23"/>
        <v/>
      </c>
      <c r="AF63" s="39" t="str">
        <f t="shared" si="24"/>
        <v/>
      </c>
      <c r="AG63" s="39" t="str">
        <f t="shared" si="25"/>
        <v/>
      </c>
      <c r="AH63" s="39" t="str">
        <f t="shared" si="26"/>
        <v/>
      </c>
      <c r="AI63" s="39" t="str">
        <f t="shared" si="27"/>
        <v/>
      </c>
      <c r="AJ63" s="39" t="str">
        <f t="shared" si="28"/>
        <v/>
      </c>
      <c r="AK63" s="39" t="str">
        <f t="shared" si="29"/>
        <v/>
      </c>
      <c r="AL63" s="39" t="str">
        <f t="shared" si="30"/>
        <v/>
      </c>
      <c r="AM63" s="39" t="str">
        <f t="shared" si="31"/>
        <v/>
      </c>
      <c r="AN63" s="39" t="str">
        <f t="shared" si="32"/>
        <v/>
      </c>
      <c r="AO63" s="39" t="str">
        <f t="shared" si="33"/>
        <v/>
      </c>
      <c r="AP63" s="39" t="str">
        <f t="shared" si="34"/>
        <v/>
      </c>
      <c r="AQ63" s="39" t="str">
        <f t="shared" si="35"/>
        <v/>
      </c>
      <c r="AR63" s="39" t="str">
        <f t="shared" si="36"/>
        <v/>
      </c>
      <c r="AS63" s="39" t="str">
        <f t="shared" si="37"/>
        <v/>
      </c>
      <c r="AT63" s="39" t="str">
        <f t="shared" si="38"/>
        <v/>
      </c>
      <c r="AU63" s="39" t="str">
        <f t="shared" si="39"/>
        <v/>
      </c>
    </row>
    <row r="64" spans="1:47" x14ac:dyDescent="0.25">
      <c r="A64" s="92"/>
      <c r="B64" s="69"/>
      <c r="C64" s="69"/>
      <c r="H64" s="39">
        <f t="shared" si="40"/>
        <v>0</v>
      </c>
      <c r="I64" s="39">
        <f t="shared" si="41"/>
        <v>0</v>
      </c>
      <c r="J64" s="39">
        <f t="shared" si="42"/>
        <v>0</v>
      </c>
      <c r="M64" s="53"/>
      <c r="N64" s="39" t="str">
        <f t="shared" si="6"/>
        <v/>
      </c>
      <c r="O64" s="39" t="str">
        <f t="shared" si="7"/>
        <v/>
      </c>
      <c r="P64" s="39" t="str">
        <f t="shared" si="8"/>
        <v/>
      </c>
      <c r="Q64" s="39" t="str">
        <f t="shared" si="9"/>
        <v/>
      </c>
      <c r="R64" s="39" t="str">
        <f t="shared" si="10"/>
        <v/>
      </c>
      <c r="S64" s="39" t="str">
        <f t="shared" si="11"/>
        <v/>
      </c>
      <c r="T64" s="39" t="str">
        <f t="shared" si="12"/>
        <v/>
      </c>
      <c r="U64" s="39" t="str">
        <f t="shared" si="13"/>
        <v/>
      </c>
      <c r="V64" s="39" t="str">
        <f t="shared" si="14"/>
        <v/>
      </c>
      <c r="W64" s="39" t="str">
        <f t="shared" si="15"/>
        <v/>
      </c>
      <c r="X64" s="39" t="str">
        <f t="shared" si="16"/>
        <v/>
      </c>
      <c r="Y64" s="39" t="str">
        <f t="shared" si="17"/>
        <v/>
      </c>
      <c r="Z64" s="39" t="str">
        <f t="shared" si="18"/>
        <v/>
      </c>
      <c r="AA64" s="39" t="str">
        <f t="shared" si="19"/>
        <v/>
      </c>
      <c r="AB64" s="39" t="str">
        <f t="shared" si="20"/>
        <v/>
      </c>
      <c r="AC64" s="39" t="str">
        <f t="shared" si="21"/>
        <v/>
      </c>
      <c r="AD64" s="39" t="str">
        <f t="shared" si="22"/>
        <v/>
      </c>
      <c r="AE64" s="39" t="str">
        <f t="shared" si="23"/>
        <v/>
      </c>
      <c r="AF64" s="39" t="str">
        <f t="shared" si="24"/>
        <v/>
      </c>
      <c r="AG64" s="39" t="str">
        <f t="shared" si="25"/>
        <v/>
      </c>
      <c r="AH64" s="39" t="str">
        <f t="shared" si="26"/>
        <v/>
      </c>
      <c r="AI64" s="39" t="str">
        <f t="shared" si="27"/>
        <v/>
      </c>
      <c r="AJ64" s="39" t="str">
        <f t="shared" si="28"/>
        <v/>
      </c>
      <c r="AK64" s="39" t="str">
        <f t="shared" si="29"/>
        <v/>
      </c>
      <c r="AL64" s="39" t="str">
        <f t="shared" si="30"/>
        <v/>
      </c>
      <c r="AM64" s="39" t="str">
        <f t="shared" si="31"/>
        <v/>
      </c>
      <c r="AN64" s="39" t="str">
        <f t="shared" si="32"/>
        <v/>
      </c>
      <c r="AO64" s="39" t="str">
        <f t="shared" si="33"/>
        <v/>
      </c>
      <c r="AP64" s="39" t="str">
        <f t="shared" si="34"/>
        <v/>
      </c>
      <c r="AQ64" s="39" t="str">
        <f t="shared" si="35"/>
        <v/>
      </c>
      <c r="AR64" s="39" t="str">
        <f t="shared" si="36"/>
        <v/>
      </c>
      <c r="AS64" s="39" t="str">
        <f t="shared" si="37"/>
        <v/>
      </c>
      <c r="AT64" s="39" t="str">
        <f t="shared" si="38"/>
        <v/>
      </c>
      <c r="AU64" s="39" t="str">
        <f t="shared" si="39"/>
        <v/>
      </c>
    </row>
    <row r="65" spans="1:47" x14ac:dyDescent="0.25">
      <c r="A65" s="92"/>
      <c r="B65" s="69"/>
      <c r="C65" s="69"/>
      <c r="H65" s="39">
        <f t="shared" si="40"/>
        <v>0</v>
      </c>
      <c r="I65" s="39">
        <f t="shared" si="41"/>
        <v>0</v>
      </c>
      <c r="J65" s="39">
        <f t="shared" si="42"/>
        <v>0</v>
      </c>
      <c r="M65" s="53"/>
      <c r="N65" s="39" t="str">
        <f t="shared" si="6"/>
        <v/>
      </c>
      <c r="O65" s="39" t="str">
        <f t="shared" si="7"/>
        <v/>
      </c>
      <c r="P65" s="39" t="str">
        <f t="shared" si="8"/>
        <v/>
      </c>
      <c r="Q65" s="39" t="str">
        <f t="shared" si="9"/>
        <v/>
      </c>
      <c r="R65" s="39" t="str">
        <f t="shared" si="10"/>
        <v/>
      </c>
      <c r="S65" s="39" t="str">
        <f t="shared" si="11"/>
        <v/>
      </c>
      <c r="T65" s="39" t="str">
        <f t="shared" si="12"/>
        <v/>
      </c>
      <c r="U65" s="39" t="str">
        <f t="shared" si="13"/>
        <v/>
      </c>
      <c r="V65" s="39" t="str">
        <f t="shared" si="14"/>
        <v/>
      </c>
      <c r="W65" s="39" t="str">
        <f t="shared" si="15"/>
        <v/>
      </c>
      <c r="X65" s="39" t="str">
        <f t="shared" si="16"/>
        <v/>
      </c>
      <c r="Y65" s="39" t="str">
        <f t="shared" si="17"/>
        <v/>
      </c>
      <c r="Z65" s="39" t="str">
        <f t="shared" si="18"/>
        <v/>
      </c>
      <c r="AA65" s="39" t="str">
        <f t="shared" si="19"/>
        <v/>
      </c>
      <c r="AB65" s="39" t="str">
        <f t="shared" si="20"/>
        <v/>
      </c>
      <c r="AC65" s="39" t="str">
        <f t="shared" si="21"/>
        <v/>
      </c>
      <c r="AD65" s="39" t="str">
        <f t="shared" si="22"/>
        <v/>
      </c>
      <c r="AE65" s="39" t="str">
        <f t="shared" si="23"/>
        <v/>
      </c>
      <c r="AF65" s="39" t="str">
        <f t="shared" si="24"/>
        <v/>
      </c>
      <c r="AG65" s="39" t="str">
        <f t="shared" si="25"/>
        <v/>
      </c>
      <c r="AH65" s="39" t="str">
        <f t="shared" si="26"/>
        <v/>
      </c>
      <c r="AI65" s="39" t="str">
        <f t="shared" si="27"/>
        <v/>
      </c>
      <c r="AJ65" s="39" t="str">
        <f t="shared" si="28"/>
        <v/>
      </c>
      <c r="AK65" s="39" t="str">
        <f t="shared" si="29"/>
        <v/>
      </c>
      <c r="AL65" s="39" t="str">
        <f t="shared" si="30"/>
        <v/>
      </c>
      <c r="AM65" s="39" t="str">
        <f t="shared" si="31"/>
        <v/>
      </c>
      <c r="AN65" s="39" t="str">
        <f t="shared" si="32"/>
        <v/>
      </c>
      <c r="AO65" s="39" t="str">
        <f t="shared" si="33"/>
        <v/>
      </c>
      <c r="AP65" s="39" t="str">
        <f t="shared" si="34"/>
        <v/>
      </c>
      <c r="AQ65" s="39" t="str">
        <f t="shared" si="35"/>
        <v/>
      </c>
      <c r="AR65" s="39" t="str">
        <f t="shared" si="36"/>
        <v/>
      </c>
      <c r="AS65" s="39" t="str">
        <f t="shared" si="37"/>
        <v/>
      </c>
      <c r="AT65" s="39" t="str">
        <f t="shared" si="38"/>
        <v/>
      </c>
      <c r="AU65" s="39" t="str">
        <f t="shared" si="39"/>
        <v/>
      </c>
    </row>
    <row r="66" spans="1:47" x14ac:dyDescent="0.25">
      <c r="A66" s="92"/>
      <c r="B66" s="69"/>
      <c r="C66" s="69"/>
      <c r="H66" s="39">
        <f t="shared" si="40"/>
        <v>0</v>
      </c>
      <c r="I66" s="39">
        <f t="shared" si="41"/>
        <v>0</v>
      </c>
      <c r="J66" s="39">
        <f t="shared" si="42"/>
        <v>0</v>
      </c>
      <c r="M66" s="53"/>
      <c r="N66" s="39" t="str">
        <f t="shared" si="6"/>
        <v/>
      </c>
      <c r="O66" s="39" t="str">
        <f t="shared" si="7"/>
        <v/>
      </c>
      <c r="P66" s="39" t="str">
        <f t="shared" si="8"/>
        <v/>
      </c>
      <c r="Q66" s="39" t="str">
        <f t="shared" si="9"/>
        <v/>
      </c>
      <c r="R66" s="39" t="str">
        <f t="shared" si="10"/>
        <v/>
      </c>
      <c r="S66" s="39" t="str">
        <f t="shared" si="11"/>
        <v/>
      </c>
      <c r="T66" s="39" t="str">
        <f t="shared" si="12"/>
        <v/>
      </c>
      <c r="U66" s="39" t="str">
        <f t="shared" si="13"/>
        <v/>
      </c>
      <c r="V66" s="39" t="str">
        <f t="shared" si="14"/>
        <v/>
      </c>
      <c r="W66" s="39" t="str">
        <f t="shared" si="15"/>
        <v/>
      </c>
      <c r="X66" s="39" t="str">
        <f t="shared" si="16"/>
        <v/>
      </c>
      <c r="Y66" s="39" t="str">
        <f t="shared" si="17"/>
        <v/>
      </c>
      <c r="Z66" s="39" t="str">
        <f t="shared" si="18"/>
        <v/>
      </c>
      <c r="AA66" s="39" t="str">
        <f t="shared" si="19"/>
        <v/>
      </c>
      <c r="AB66" s="39" t="str">
        <f t="shared" si="20"/>
        <v/>
      </c>
      <c r="AC66" s="39" t="str">
        <f t="shared" si="21"/>
        <v/>
      </c>
      <c r="AD66" s="39" t="str">
        <f t="shared" si="22"/>
        <v/>
      </c>
      <c r="AE66" s="39" t="str">
        <f t="shared" si="23"/>
        <v/>
      </c>
      <c r="AF66" s="39" t="str">
        <f t="shared" si="24"/>
        <v/>
      </c>
      <c r="AG66" s="39" t="str">
        <f t="shared" si="25"/>
        <v/>
      </c>
      <c r="AH66" s="39" t="str">
        <f t="shared" si="26"/>
        <v/>
      </c>
      <c r="AI66" s="39" t="str">
        <f t="shared" si="27"/>
        <v/>
      </c>
      <c r="AJ66" s="39" t="str">
        <f t="shared" si="28"/>
        <v/>
      </c>
      <c r="AK66" s="39" t="str">
        <f t="shared" si="29"/>
        <v/>
      </c>
      <c r="AL66" s="39" t="str">
        <f t="shared" si="30"/>
        <v/>
      </c>
      <c r="AM66" s="39" t="str">
        <f t="shared" si="31"/>
        <v/>
      </c>
      <c r="AN66" s="39" t="str">
        <f t="shared" si="32"/>
        <v/>
      </c>
      <c r="AO66" s="39" t="str">
        <f t="shared" si="33"/>
        <v/>
      </c>
      <c r="AP66" s="39" t="str">
        <f t="shared" si="34"/>
        <v/>
      </c>
      <c r="AQ66" s="39" t="str">
        <f t="shared" si="35"/>
        <v/>
      </c>
      <c r="AR66" s="39" t="str">
        <f t="shared" si="36"/>
        <v/>
      </c>
      <c r="AS66" s="39" t="str">
        <f t="shared" si="37"/>
        <v/>
      </c>
      <c r="AT66" s="39" t="str">
        <f t="shared" si="38"/>
        <v/>
      </c>
      <c r="AU66" s="39" t="str">
        <f t="shared" si="39"/>
        <v/>
      </c>
    </row>
    <row r="67" spans="1:47" x14ac:dyDescent="0.25">
      <c r="A67" s="92"/>
      <c r="B67" s="69"/>
      <c r="C67" s="69"/>
      <c r="H67" s="39">
        <f t="shared" si="40"/>
        <v>0</v>
      </c>
      <c r="I67" s="39">
        <f t="shared" si="41"/>
        <v>0</v>
      </c>
      <c r="J67" s="39">
        <f t="shared" si="42"/>
        <v>0</v>
      </c>
      <c r="M67" s="53"/>
      <c r="N67" s="39" t="str">
        <f t="shared" si="6"/>
        <v/>
      </c>
      <c r="O67" s="39" t="str">
        <f t="shared" si="7"/>
        <v/>
      </c>
      <c r="P67" s="39" t="str">
        <f t="shared" si="8"/>
        <v/>
      </c>
      <c r="Q67" s="39" t="str">
        <f t="shared" si="9"/>
        <v/>
      </c>
      <c r="R67" s="39" t="str">
        <f t="shared" si="10"/>
        <v/>
      </c>
      <c r="S67" s="39" t="str">
        <f t="shared" si="11"/>
        <v/>
      </c>
      <c r="T67" s="39" t="str">
        <f t="shared" si="12"/>
        <v/>
      </c>
      <c r="U67" s="39" t="str">
        <f t="shared" si="13"/>
        <v/>
      </c>
      <c r="V67" s="39" t="str">
        <f t="shared" si="14"/>
        <v/>
      </c>
      <c r="W67" s="39" t="str">
        <f t="shared" si="15"/>
        <v/>
      </c>
      <c r="X67" s="39" t="str">
        <f t="shared" si="16"/>
        <v/>
      </c>
      <c r="Y67" s="39" t="str">
        <f t="shared" si="17"/>
        <v/>
      </c>
      <c r="Z67" s="39" t="str">
        <f t="shared" si="18"/>
        <v/>
      </c>
      <c r="AA67" s="39" t="str">
        <f t="shared" si="19"/>
        <v/>
      </c>
      <c r="AB67" s="39" t="str">
        <f t="shared" si="20"/>
        <v/>
      </c>
      <c r="AC67" s="39" t="str">
        <f t="shared" si="21"/>
        <v/>
      </c>
      <c r="AD67" s="39" t="str">
        <f t="shared" si="22"/>
        <v/>
      </c>
      <c r="AE67" s="39" t="str">
        <f t="shared" si="23"/>
        <v/>
      </c>
      <c r="AF67" s="39" t="str">
        <f t="shared" si="24"/>
        <v/>
      </c>
      <c r="AG67" s="39" t="str">
        <f t="shared" si="25"/>
        <v/>
      </c>
      <c r="AH67" s="39" t="str">
        <f t="shared" si="26"/>
        <v/>
      </c>
      <c r="AI67" s="39" t="str">
        <f t="shared" si="27"/>
        <v/>
      </c>
      <c r="AJ67" s="39" t="str">
        <f t="shared" si="28"/>
        <v/>
      </c>
      <c r="AK67" s="39" t="str">
        <f t="shared" si="29"/>
        <v/>
      </c>
      <c r="AL67" s="39" t="str">
        <f t="shared" si="30"/>
        <v/>
      </c>
      <c r="AM67" s="39" t="str">
        <f t="shared" si="31"/>
        <v/>
      </c>
      <c r="AN67" s="39" t="str">
        <f t="shared" si="32"/>
        <v/>
      </c>
      <c r="AO67" s="39" t="str">
        <f t="shared" si="33"/>
        <v/>
      </c>
      <c r="AP67" s="39" t="str">
        <f t="shared" si="34"/>
        <v/>
      </c>
      <c r="AQ67" s="39" t="str">
        <f t="shared" si="35"/>
        <v/>
      </c>
      <c r="AR67" s="39" t="str">
        <f t="shared" si="36"/>
        <v/>
      </c>
      <c r="AS67" s="39" t="str">
        <f t="shared" si="37"/>
        <v/>
      </c>
      <c r="AT67" s="39" t="str">
        <f t="shared" si="38"/>
        <v/>
      </c>
      <c r="AU67" s="39" t="str">
        <f t="shared" si="39"/>
        <v/>
      </c>
    </row>
    <row r="68" spans="1:47" x14ac:dyDescent="0.25">
      <c r="A68" s="92"/>
      <c r="B68" s="69"/>
      <c r="C68" s="69"/>
      <c r="H68" s="39">
        <f t="shared" si="40"/>
        <v>0</v>
      </c>
      <c r="I68" s="39">
        <f t="shared" si="41"/>
        <v>0</v>
      </c>
      <c r="J68" s="39">
        <f t="shared" si="42"/>
        <v>0</v>
      </c>
      <c r="M68" s="53"/>
      <c r="N68" s="39" t="str">
        <f t="shared" si="6"/>
        <v/>
      </c>
      <c r="O68" s="39" t="str">
        <f t="shared" si="7"/>
        <v/>
      </c>
      <c r="P68" s="39" t="str">
        <f t="shared" si="8"/>
        <v/>
      </c>
      <c r="Q68" s="39" t="str">
        <f t="shared" si="9"/>
        <v/>
      </c>
      <c r="R68" s="39" t="str">
        <f t="shared" si="10"/>
        <v/>
      </c>
      <c r="S68" s="39" t="str">
        <f t="shared" si="11"/>
        <v/>
      </c>
      <c r="T68" s="39" t="str">
        <f t="shared" si="12"/>
        <v/>
      </c>
      <c r="U68" s="39" t="str">
        <f t="shared" si="13"/>
        <v/>
      </c>
      <c r="V68" s="39" t="str">
        <f t="shared" si="14"/>
        <v/>
      </c>
      <c r="W68" s="39" t="str">
        <f t="shared" si="15"/>
        <v/>
      </c>
      <c r="X68" s="39" t="str">
        <f t="shared" si="16"/>
        <v/>
      </c>
      <c r="Y68" s="39" t="str">
        <f t="shared" si="17"/>
        <v/>
      </c>
      <c r="Z68" s="39" t="str">
        <f t="shared" si="18"/>
        <v/>
      </c>
      <c r="AA68" s="39" t="str">
        <f t="shared" si="19"/>
        <v/>
      </c>
      <c r="AB68" s="39" t="str">
        <f t="shared" si="20"/>
        <v/>
      </c>
      <c r="AC68" s="39" t="str">
        <f t="shared" si="21"/>
        <v/>
      </c>
      <c r="AD68" s="39" t="str">
        <f t="shared" si="22"/>
        <v/>
      </c>
      <c r="AE68" s="39" t="str">
        <f t="shared" si="23"/>
        <v/>
      </c>
      <c r="AF68" s="39" t="str">
        <f t="shared" si="24"/>
        <v/>
      </c>
      <c r="AG68" s="39" t="str">
        <f t="shared" si="25"/>
        <v/>
      </c>
      <c r="AH68" s="39" t="str">
        <f t="shared" si="26"/>
        <v/>
      </c>
      <c r="AI68" s="39" t="str">
        <f t="shared" si="27"/>
        <v/>
      </c>
      <c r="AJ68" s="39" t="str">
        <f t="shared" si="28"/>
        <v/>
      </c>
      <c r="AK68" s="39" t="str">
        <f t="shared" si="29"/>
        <v/>
      </c>
      <c r="AL68" s="39" t="str">
        <f t="shared" si="30"/>
        <v/>
      </c>
      <c r="AM68" s="39" t="str">
        <f t="shared" si="31"/>
        <v/>
      </c>
      <c r="AN68" s="39" t="str">
        <f t="shared" si="32"/>
        <v/>
      </c>
      <c r="AO68" s="39" t="str">
        <f t="shared" si="33"/>
        <v/>
      </c>
      <c r="AP68" s="39" t="str">
        <f t="shared" si="34"/>
        <v/>
      </c>
      <c r="AQ68" s="39" t="str">
        <f t="shared" si="35"/>
        <v/>
      </c>
      <c r="AR68" s="39" t="str">
        <f t="shared" si="36"/>
        <v/>
      </c>
      <c r="AS68" s="39" t="str">
        <f t="shared" si="37"/>
        <v/>
      </c>
      <c r="AT68" s="39" t="str">
        <f t="shared" si="38"/>
        <v/>
      </c>
      <c r="AU68" s="39" t="str">
        <f t="shared" si="39"/>
        <v/>
      </c>
    </row>
    <row r="69" spans="1:47" x14ac:dyDescent="0.25">
      <c r="A69" s="92"/>
      <c r="B69" s="69"/>
      <c r="C69" s="69"/>
      <c r="H69" s="39">
        <f t="shared" si="40"/>
        <v>0</v>
      </c>
      <c r="I69" s="39">
        <f t="shared" si="41"/>
        <v>0</v>
      </c>
      <c r="J69" s="39">
        <f t="shared" si="42"/>
        <v>0</v>
      </c>
      <c r="M69" s="53"/>
      <c r="N69" s="39" t="str">
        <f t="shared" si="6"/>
        <v/>
      </c>
      <c r="O69" s="39" t="str">
        <f t="shared" si="7"/>
        <v/>
      </c>
      <c r="P69" s="39" t="str">
        <f t="shared" si="8"/>
        <v/>
      </c>
      <c r="Q69" s="39" t="str">
        <f t="shared" si="9"/>
        <v/>
      </c>
      <c r="R69" s="39" t="str">
        <f t="shared" si="10"/>
        <v/>
      </c>
      <c r="S69" s="39" t="str">
        <f t="shared" si="11"/>
        <v/>
      </c>
      <c r="T69" s="39" t="str">
        <f t="shared" si="12"/>
        <v/>
      </c>
      <c r="U69" s="39" t="str">
        <f t="shared" si="13"/>
        <v/>
      </c>
      <c r="V69" s="39" t="str">
        <f t="shared" si="14"/>
        <v/>
      </c>
      <c r="W69" s="39" t="str">
        <f t="shared" si="15"/>
        <v/>
      </c>
      <c r="X69" s="39" t="str">
        <f t="shared" si="16"/>
        <v/>
      </c>
      <c r="Y69" s="39" t="str">
        <f t="shared" si="17"/>
        <v/>
      </c>
      <c r="Z69" s="39" t="str">
        <f t="shared" si="18"/>
        <v/>
      </c>
      <c r="AA69" s="39" t="str">
        <f t="shared" si="19"/>
        <v/>
      </c>
      <c r="AB69" s="39" t="str">
        <f t="shared" si="20"/>
        <v/>
      </c>
      <c r="AC69" s="39" t="str">
        <f t="shared" si="21"/>
        <v/>
      </c>
      <c r="AD69" s="39" t="str">
        <f t="shared" si="22"/>
        <v/>
      </c>
      <c r="AE69" s="39" t="str">
        <f t="shared" si="23"/>
        <v/>
      </c>
      <c r="AF69" s="39" t="str">
        <f t="shared" si="24"/>
        <v/>
      </c>
      <c r="AG69" s="39" t="str">
        <f t="shared" si="25"/>
        <v/>
      </c>
      <c r="AH69" s="39" t="str">
        <f t="shared" si="26"/>
        <v/>
      </c>
      <c r="AI69" s="39" t="str">
        <f t="shared" si="27"/>
        <v/>
      </c>
      <c r="AJ69" s="39" t="str">
        <f t="shared" si="28"/>
        <v/>
      </c>
      <c r="AK69" s="39" t="str">
        <f t="shared" si="29"/>
        <v/>
      </c>
      <c r="AL69" s="39" t="str">
        <f t="shared" si="30"/>
        <v/>
      </c>
      <c r="AM69" s="39" t="str">
        <f t="shared" si="31"/>
        <v/>
      </c>
      <c r="AN69" s="39" t="str">
        <f t="shared" si="32"/>
        <v/>
      </c>
      <c r="AO69" s="39" t="str">
        <f t="shared" si="33"/>
        <v/>
      </c>
      <c r="AP69" s="39" t="str">
        <f t="shared" si="34"/>
        <v/>
      </c>
      <c r="AQ69" s="39" t="str">
        <f t="shared" si="35"/>
        <v/>
      </c>
      <c r="AR69" s="39" t="str">
        <f t="shared" si="36"/>
        <v/>
      </c>
      <c r="AS69" s="39" t="str">
        <f t="shared" si="37"/>
        <v/>
      </c>
      <c r="AT69" s="39" t="str">
        <f t="shared" si="38"/>
        <v/>
      </c>
      <c r="AU69" s="39" t="str">
        <f t="shared" si="39"/>
        <v/>
      </c>
    </row>
    <row r="70" spans="1:47" x14ac:dyDescent="0.25">
      <c r="A70" s="92"/>
      <c r="B70" s="69"/>
      <c r="C70" s="69"/>
      <c r="H70" s="39">
        <f t="shared" si="40"/>
        <v>0</v>
      </c>
      <c r="I70" s="39">
        <f t="shared" si="41"/>
        <v>0</v>
      </c>
      <c r="J70" s="39">
        <f t="shared" si="42"/>
        <v>0</v>
      </c>
      <c r="M70" s="53"/>
      <c r="N70" s="39" t="str">
        <f t="shared" si="6"/>
        <v/>
      </c>
      <c r="O70" s="39" t="str">
        <f t="shared" si="7"/>
        <v/>
      </c>
      <c r="P70" s="39" t="str">
        <f t="shared" si="8"/>
        <v/>
      </c>
      <c r="Q70" s="39" t="str">
        <f t="shared" si="9"/>
        <v/>
      </c>
      <c r="R70" s="39" t="str">
        <f t="shared" si="10"/>
        <v/>
      </c>
      <c r="S70" s="39" t="str">
        <f t="shared" si="11"/>
        <v/>
      </c>
      <c r="T70" s="39" t="str">
        <f t="shared" si="12"/>
        <v/>
      </c>
      <c r="U70" s="39" t="str">
        <f t="shared" si="13"/>
        <v/>
      </c>
      <c r="V70" s="39" t="str">
        <f t="shared" si="14"/>
        <v/>
      </c>
      <c r="W70" s="39" t="str">
        <f t="shared" si="15"/>
        <v/>
      </c>
      <c r="X70" s="39" t="str">
        <f t="shared" si="16"/>
        <v/>
      </c>
      <c r="Y70" s="39" t="str">
        <f t="shared" si="17"/>
        <v/>
      </c>
      <c r="Z70" s="39" t="str">
        <f t="shared" si="18"/>
        <v/>
      </c>
      <c r="AA70" s="39" t="str">
        <f t="shared" si="19"/>
        <v/>
      </c>
      <c r="AB70" s="39" t="str">
        <f t="shared" si="20"/>
        <v/>
      </c>
      <c r="AC70" s="39" t="str">
        <f t="shared" si="21"/>
        <v/>
      </c>
      <c r="AD70" s="39" t="str">
        <f t="shared" si="22"/>
        <v/>
      </c>
      <c r="AE70" s="39" t="str">
        <f t="shared" si="23"/>
        <v/>
      </c>
      <c r="AF70" s="39" t="str">
        <f t="shared" si="24"/>
        <v/>
      </c>
      <c r="AG70" s="39" t="str">
        <f t="shared" si="25"/>
        <v/>
      </c>
      <c r="AH70" s="39" t="str">
        <f t="shared" si="26"/>
        <v/>
      </c>
      <c r="AI70" s="39" t="str">
        <f t="shared" si="27"/>
        <v/>
      </c>
      <c r="AJ70" s="39" t="str">
        <f t="shared" si="28"/>
        <v/>
      </c>
      <c r="AK70" s="39" t="str">
        <f t="shared" si="29"/>
        <v/>
      </c>
      <c r="AL70" s="39" t="str">
        <f t="shared" si="30"/>
        <v/>
      </c>
      <c r="AM70" s="39" t="str">
        <f t="shared" si="31"/>
        <v/>
      </c>
      <c r="AN70" s="39" t="str">
        <f t="shared" si="32"/>
        <v/>
      </c>
      <c r="AO70" s="39" t="str">
        <f t="shared" si="33"/>
        <v/>
      </c>
      <c r="AP70" s="39" t="str">
        <f t="shared" si="34"/>
        <v/>
      </c>
      <c r="AQ70" s="39" t="str">
        <f t="shared" si="35"/>
        <v/>
      </c>
      <c r="AR70" s="39" t="str">
        <f t="shared" si="36"/>
        <v/>
      </c>
      <c r="AS70" s="39" t="str">
        <f t="shared" si="37"/>
        <v/>
      </c>
      <c r="AT70" s="39" t="str">
        <f t="shared" si="38"/>
        <v/>
      </c>
      <c r="AU70" s="39" t="str">
        <f t="shared" si="39"/>
        <v/>
      </c>
    </row>
    <row r="71" spans="1:47" x14ac:dyDescent="0.25">
      <c r="A71" s="92"/>
      <c r="B71" s="69"/>
      <c r="C71" s="69"/>
      <c r="H71" s="39">
        <f t="shared" si="40"/>
        <v>0</v>
      </c>
      <c r="I71" s="39">
        <f t="shared" si="41"/>
        <v>0</v>
      </c>
      <c r="J71" s="39">
        <f t="shared" si="42"/>
        <v>0</v>
      </c>
      <c r="M71" s="53"/>
      <c r="N71" s="39" t="str">
        <f t="shared" si="6"/>
        <v/>
      </c>
      <c r="O71" s="39" t="str">
        <f t="shared" si="7"/>
        <v/>
      </c>
      <c r="P71" s="39" t="str">
        <f t="shared" si="8"/>
        <v/>
      </c>
      <c r="Q71" s="39" t="str">
        <f t="shared" si="9"/>
        <v/>
      </c>
      <c r="R71" s="39" t="str">
        <f t="shared" si="10"/>
        <v/>
      </c>
      <c r="S71" s="39" t="str">
        <f t="shared" si="11"/>
        <v/>
      </c>
      <c r="T71" s="39" t="str">
        <f t="shared" si="12"/>
        <v/>
      </c>
      <c r="U71" s="39" t="str">
        <f t="shared" si="13"/>
        <v/>
      </c>
      <c r="V71" s="39" t="str">
        <f t="shared" si="14"/>
        <v/>
      </c>
      <c r="W71" s="39" t="str">
        <f t="shared" si="15"/>
        <v/>
      </c>
      <c r="X71" s="39" t="str">
        <f t="shared" si="16"/>
        <v/>
      </c>
      <c r="Y71" s="39" t="str">
        <f t="shared" si="17"/>
        <v/>
      </c>
      <c r="Z71" s="39" t="str">
        <f t="shared" si="18"/>
        <v/>
      </c>
      <c r="AA71" s="39" t="str">
        <f t="shared" si="19"/>
        <v/>
      </c>
      <c r="AB71" s="39" t="str">
        <f t="shared" si="20"/>
        <v/>
      </c>
      <c r="AC71" s="39" t="str">
        <f t="shared" si="21"/>
        <v/>
      </c>
      <c r="AD71" s="39" t="str">
        <f t="shared" si="22"/>
        <v/>
      </c>
      <c r="AE71" s="39" t="str">
        <f t="shared" si="23"/>
        <v/>
      </c>
      <c r="AF71" s="39" t="str">
        <f t="shared" si="24"/>
        <v/>
      </c>
      <c r="AG71" s="39" t="str">
        <f t="shared" si="25"/>
        <v/>
      </c>
      <c r="AH71" s="39" t="str">
        <f t="shared" si="26"/>
        <v/>
      </c>
      <c r="AI71" s="39" t="str">
        <f t="shared" si="27"/>
        <v/>
      </c>
      <c r="AJ71" s="39" t="str">
        <f t="shared" si="28"/>
        <v/>
      </c>
      <c r="AK71" s="39" t="str">
        <f t="shared" si="29"/>
        <v/>
      </c>
      <c r="AL71" s="39" t="str">
        <f t="shared" si="30"/>
        <v/>
      </c>
      <c r="AM71" s="39" t="str">
        <f t="shared" si="31"/>
        <v/>
      </c>
      <c r="AN71" s="39" t="str">
        <f t="shared" si="32"/>
        <v/>
      </c>
      <c r="AO71" s="39" t="str">
        <f t="shared" si="33"/>
        <v/>
      </c>
      <c r="AP71" s="39" t="str">
        <f t="shared" si="34"/>
        <v/>
      </c>
      <c r="AQ71" s="39" t="str">
        <f t="shared" si="35"/>
        <v/>
      </c>
      <c r="AR71" s="39" t="str">
        <f t="shared" si="36"/>
        <v/>
      </c>
      <c r="AS71" s="39" t="str">
        <f t="shared" si="37"/>
        <v/>
      </c>
      <c r="AT71" s="39" t="str">
        <f t="shared" si="38"/>
        <v/>
      </c>
      <c r="AU71" s="39" t="str">
        <f t="shared" si="39"/>
        <v/>
      </c>
    </row>
    <row r="72" spans="1:47" x14ac:dyDescent="0.25">
      <c r="A72" s="92"/>
      <c r="B72" s="69"/>
      <c r="C72" s="69"/>
      <c r="H72" s="39">
        <f t="shared" si="40"/>
        <v>0</v>
      </c>
      <c r="I72" s="39">
        <f t="shared" si="41"/>
        <v>0</v>
      </c>
      <c r="J72" s="39">
        <f t="shared" si="42"/>
        <v>0</v>
      </c>
      <c r="M72" s="53"/>
      <c r="N72" s="39" t="str">
        <f t="shared" si="6"/>
        <v/>
      </c>
      <c r="O72" s="39" t="str">
        <f t="shared" si="7"/>
        <v/>
      </c>
      <c r="P72" s="39" t="str">
        <f t="shared" si="8"/>
        <v/>
      </c>
      <c r="Q72" s="39" t="str">
        <f t="shared" si="9"/>
        <v/>
      </c>
      <c r="R72" s="39" t="str">
        <f t="shared" si="10"/>
        <v/>
      </c>
      <c r="S72" s="39" t="str">
        <f t="shared" si="11"/>
        <v/>
      </c>
      <c r="T72" s="39" t="str">
        <f t="shared" si="12"/>
        <v/>
      </c>
      <c r="U72" s="39" t="str">
        <f t="shared" si="13"/>
        <v/>
      </c>
      <c r="V72" s="39" t="str">
        <f t="shared" si="14"/>
        <v/>
      </c>
      <c r="W72" s="39" t="str">
        <f t="shared" si="15"/>
        <v/>
      </c>
      <c r="X72" s="39" t="str">
        <f t="shared" si="16"/>
        <v/>
      </c>
      <c r="Y72" s="39" t="str">
        <f t="shared" si="17"/>
        <v/>
      </c>
      <c r="Z72" s="39" t="str">
        <f t="shared" si="18"/>
        <v/>
      </c>
      <c r="AA72" s="39" t="str">
        <f t="shared" si="19"/>
        <v/>
      </c>
      <c r="AB72" s="39" t="str">
        <f t="shared" si="20"/>
        <v/>
      </c>
      <c r="AC72" s="39" t="str">
        <f t="shared" si="21"/>
        <v/>
      </c>
      <c r="AD72" s="39" t="str">
        <f t="shared" si="22"/>
        <v/>
      </c>
      <c r="AE72" s="39" t="str">
        <f t="shared" si="23"/>
        <v/>
      </c>
      <c r="AF72" s="39" t="str">
        <f t="shared" si="24"/>
        <v/>
      </c>
      <c r="AG72" s="39" t="str">
        <f t="shared" si="25"/>
        <v/>
      </c>
      <c r="AH72" s="39" t="str">
        <f t="shared" si="26"/>
        <v/>
      </c>
      <c r="AI72" s="39" t="str">
        <f t="shared" si="27"/>
        <v/>
      </c>
      <c r="AJ72" s="39" t="str">
        <f t="shared" si="28"/>
        <v/>
      </c>
      <c r="AK72" s="39" t="str">
        <f t="shared" si="29"/>
        <v/>
      </c>
      <c r="AL72" s="39" t="str">
        <f t="shared" si="30"/>
        <v/>
      </c>
      <c r="AM72" s="39" t="str">
        <f t="shared" si="31"/>
        <v/>
      </c>
      <c r="AN72" s="39" t="str">
        <f t="shared" si="32"/>
        <v/>
      </c>
      <c r="AO72" s="39" t="str">
        <f t="shared" si="33"/>
        <v/>
      </c>
      <c r="AP72" s="39" t="str">
        <f t="shared" si="34"/>
        <v/>
      </c>
      <c r="AQ72" s="39" t="str">
        <f t="shared" si="35"/>
        <v/>
      </c>
      <c r="AR72" s="39" t="str">
        <f t="shared" si="36"/>
        <v/>
      </c>
      <c r="AS72" s="39" t="str">
        <f t="shared" si="37"/>
        <v/>
      </c>
      <c r="AT72" s="39" t="str">
        <f t="shared" si="38"/>
        <v/>
      </c>
      <c r="AU72" s="39" t="str">
        <f t="shared" si="39"/>
        <v/>
      </c>
    </row>
    <row r="73" spans="1:47" x14ac:dyDescent="0.25">
      <c r="A73" s="92"/>
      <c r="B73" s="69"/>
      <c r="C73" s="69"/>
      <c r="H73" s="39">
        <f t="shared" si="40"/>
        <v>0</v>
      </c>
      <c r="I73" s="39">
        <f t="shared" si="41"/>
        <v>0</v>
      </c>
      <c r="J73" s="39">
        <f t="shared" si="42"/>
        <v>0</v>
      </c>
      <c r="M73" s="53"/>
      <c r="N73" s="39" t="str">
        <f t="shared" si="6"/>
        <v/>
      </c>
      <c r="O73" s="39" t="str">
        <f t="shared" si="7"/>
        <v/>
      </c>
      <c r="P73" s="39" t="str">
        <f t="shared" si="8"/>
        <v/>
      </c>
      <c r="Q73" s="39" t="str">
        <f t="shared" si="9"/>
        <v/>
      </c>
      <c r="R73" s="39" t="str">
        <f t="shared" si="10"/>
        <v/>
      </c>
      <c r="S73" s="39" t="str">
        <f t="shared" si="11"/>
        <v/>
      </c>
      <c r="T73" s="39" t="str">
        <f t="shared" si="12"/>
        <v/>
      </c>
      <c r="U73" s="39" t="str">
        <f t="shared" si="13"/>
        <v/>
      </c>
      <c r="V73" s="39" t="str">
        <f t="shared" si="14"/>
        <v/>
      </c>
      <c r="W73" s="39" t="str">
        <f t="shared" si="15"/>
        <v/>
      </c>
      <c r="X73" s="39" t="str">
        <f t="shared" si="16"/>
        <v/>
      </c>
      <c r="Y73" s="39" t="str">
        <f t="shared" si="17"/>
        <v/>
      </c>
      <c r="Z73" s="39" t="str">
        <f t="shared" si="18"/>
        <v/>
      </c>
      <c r="AA73" s="39" t="str">
        <f t="shared" si="19"/>
        <v/>
      </c>
      <c r="AB73" s="39" t="str">
        <f t="shared" si="20"/>
        <v/>
      </c>
      <c r="AC73" s="39" t="str">
        <f t="shared" si="21"/>
        <v/>
      </c>
      <c r="AD73" s="39" t="str">
        <f t="shared" si="22"/>
        <v/>
      </c>
      <c r="AE73" s="39" t="str">
        <f t="shared" si="23"/>
        <v/>
      </c>
      <c r="AF73" s="39" t="str">
        <f t="shared" si="24"/>
        <v/>
      </c>
      <c r="AG73" s="39" t="str">
        <f t="shared" si="25"/>
        <v/>
      </c>
      <c r="AH73" s="39" t="str">
        <f t="shared" si="26"/>
        <v/>
      </c>
      <c r="AI73" s="39" t="str">
        <f t="shared" si="27"/>
        <v/>
      </c>
      <c r="AJ73" s="39" t="str">
        <f t="shared" si="28"/>
        <v/>
      </c>
      <c r="AK73" s="39" t="str">
        <f t="shared" si="29"/>
        <v/>
      </c>
      <c r="AL73" s="39" t="str">
        <f t="shared" si="30"/>
        <v/>
      </c>
      <c r="AM73" s="39" t="str">
        <f t="shared" si="31"/>
        <v/>
      </c>
      <c r="AN73" s="39" t="str">
        <f t="shared" si="32"/>
        <v/>
      </c>
      <c r="AO73" s="39" t="str">
        <f t="shared" si="33"/>
        <v/>
      </c>
      <c r="AP73" s="39" t="str">
        <f t="shared" si="34"/>
        <v/>
      </c>
      <c r="AQ73" s="39" t="str">
        <f t="shared" si="35"/>
        <v/>
      </c>
      <c r="AR73" s="39" t="str">
        <f t="shared" si="36"/>
        <v/>
      </c>
      <c r="AS73" s="39" t="str">
        <f t="shared" si="37"/>
        <v/>
      </c>
      <c r="AT73" s="39" t="str">
        <f t="shared" si="38"/>
        <v/>
      </c>
      <c r="AU73" s="39" t="str">
        <f t="shared" si="39"/>
        <v/>
      </c>
    </row>
    <row r="74" spans="1:47" x14ac:dyDescent="0.25">
      <c r="A74" s="92"/>
      <c r="B74" s="69"/>
      <c r="C74" s="69"/>
      <c r="H74" s="39">
        <f t="shared" si="40"/>
        <v>0</v>
      </c>
      <c r="I74" s="39">
        <f t="shared" si="41"/>
        <v>0</v>
      </c>
      <c r="J74" s="39">
        <f t="shared" si="42"/>
        <v>0</v>
      </c>
      <c r="M74" s="53"/>
      <c r="N74" s="39" t="str">
        <f t="shared" si="6"/>
        <v/>
      </c>
      <c r="O74" s="39" t="str">
        <f t="shared" si="7"/>
        <v/>
      </c>
      <c r="P74" s="39" t="str">
        <f t="shared" si="8"/>
        <v/>
      </c>
      <c r="Q74" s="39" t="str">
        <f t="shared" si="9"/>
        <v/>
      </c>
      <c r="R74" s="39" t="str">
        <f t="shared" si="10"/>
        <v/>
      </c>
      <c r="S74" s="39" t="str">
        <f t="shared" si="11"/>
        <v/>
      </c>
      <c r="T74" s="39" t="str">
        <f t="shared" si="12"/>
        <v/>
      </c>
      <c r="U74" s="39" t="str">
        <f t="shared" si="13"/>
        <v/>
      </c>
      <c r="V74" s="39" t="str">
        <f t="shared" si="14"/>
        <v/>
      </c>
      <c r="W74" s="39" t="str">
        <f t="shared" si="15"/>
        <v/>
      </c>
      <c r="X74" s="39" t="str">
        <f t="shared" si="16"/>
        <v/>
      </c>
      <c r="Y74" s="39" t="str">
        <f t="shared" si="17"/>
        <v/>
      </c>
      <c r="Z74" s="39" t="str">
        <f t="shared" si="18"/>
        <v/>
      </c>
      <c r="AA74" s="39" t="str">
        <f t="shared" si="19"/>
        <v/>
      </c>
      <c r="AB74" s="39" t="str">
        <f t="shared" si="20"/>
        <v/>
      </c>
      <c r="AC74" s="39" t="str">
        <f t="shared" si="21"/>
        <v/>
      </c>
      <c r="AD74" s="39" t="str">
        <f t="shared" si="22"/>
        <v/>
      </c>
      <c r="AE74" s="39" t="str">
        <f t="shared" si="23"/>
        <v/>
      </c>
      <c r="AF74" s="39" t="str">
        <f t="shared" si="24"/>
        <v/>
      </c>
      <c r="AG74" s="39" t="str">
        <f t="shared" si="25"/>
        <v/>
      </c>
      <c r="AH74" s="39" t="str">
        <f t="shared" si="26"/>
        <v/>
      </c>
      <c r="AI74" s="39" t="str">
        <f t="shared" si="27"/>
        <v/>
      </c>
      <c r="AJ74" s="39" t="str">
        <f t="shared" si="28"/>
        <v/>
      </c>
      <c r="AK74" s="39" t="str">
        <f t="shared" si="29"/>
        <v/>
      </c>
      <c r="AL74" s="39" t="str">
        <f t="shared" si="30"/>
        <v/>
      </c>
      <c r="AM74" s="39" t="str">
        <f t="shared" si="31"/>
        <v/>
      </c>
      <c r="AN74" s="39" t="str">
        <f t="shared" si="32"/>
        <v/>
      </c>
      <c r="AO74" s="39" t="str">
        <f t="shared" si="33"/>
        <v/>
      </c>
      <c r="AP74" s="39" t="str">
        <f t="shared" si="34"/>
        <v/>
      </c>
      <c r="AQ74" s="39" t="str">
        <f t="shared" si="35"/>
        <v/>
      </c>
      <c r="AR74" s="39" t="str">
        <f t="shared" si="36"/>
        <v/>
      </c>
      <c r="AS74" s="39" t="str">
        <f t="shared" si="37"/>
        <v/>
      </c>
      <c r="AT74" s="39" t="str">
        <f t="shared" si="38"/>
        <v/>
      </c>
      <c r="AU74" s="39" t="str">
        <f t="shared" si="39"/>
        <v/>
      </c>
    </row>
    <row r="75" spans="1:47" x14ac:dyDescent="0.25">
      <c r="A75" s="92"/>
      <c r="B75" s="69"/>
      <c r="C75" s="69"/>
      <c r="H75" s="39">
        <f t="shared" si="40"/>
        <v>0</v>
      </c>
      <c r="I75" s="39">
        <f t="shared" si="41"/>
        <v>0</v>
      </c>
      <c r="J75" s="39">
        <f t="shared" si="42"/>
        <v>0</v>
      </c>
      <c r="M75" s="53"/>
      <c r="N75" s="39" t="str">
        <f t="shared" si="6"/>
        <v/>
      </c>
      <c r="O75" s="39" t="str">
        <f t="shared" si="7"/>
        <v/>
      </c>
      <c r="P75" s="39" t="str">
        <f t="shared" si="8"/>
        <v/>
      </c>
      <c r="Q75" s="39" t="str">
        <f t="shared" si="9"/>
        <v/>
      </c>
      <c r="R75" s="39" t="str">
        <f t="shared" si="10"/>
        <v/>
      </c>
      <c r="S75" s="39" t="str">
        <f t="shared" si="11"/>
        <v/>
      </c>
      <c r="T75" s="39" t="str">
        <f t="shared" si="12"/>
        <v/>
      </c>
      <c r="U75" s="39" t="str">
        <f t="shared" si="13"/>
        <v/>
      </c>
      <c r="V75" s="39" t="str">
        <f t="shared" si="14"/>
        <v/>
      </c>
      <c r="W75" s="39" t="str">
        <f t="shared" si="15"/>
        <v/>
      </c>
      <c r="X75" s="39" t="str">
        <f t="shared" si="16"/>
        <v/>
      </c>
      <c r="Y75" s="39" t="str">
        <f t="shared" si="17"/>
        <v/>
      </c>
      <c r="Z75" s="39" t="str">
        <f t="shared" si="18"/>
        <v/>
      </c>
      <c r="AA75" s="39" t="str">
        <f t="shared" si="19"/>
        <v/>
      </c>
      <c r="AB75" s="39" t="str">
        <f t="shared" si="20"/>
        <v/>
      </c>
      <c r="AC75" s="39" t="str">
        <f t="shared" si="21"/>
        <v/>
      </c>
      <c r="AD75" s="39" t="str">
        <f t="shared" si="22"/>
        <v/>
      </c>
      <c r="AE75" s="39" t="str">
        <f t="shared" si="23"/>
        <v/>
      </c>
      <c r="AF75" s="39" t="str">
        <f t="shared" si="24"/>
        <v/>
      </c>
      <c r="AG75" s="39" t="str">
        <f t="shared" si="25"/>
        <v/>
      </c>
      <c r="AH75" s="39" t="str">
        <f t="shared" si="26"/>
        <v/>
      </c>
      <c r="AI75" s="39" t="str">
        <f t="shared" si="27"/>
        <v/>
      </c>
      <c r="AJ75" s="39" t="str">
        <f t="shared" si="28"/>
        <v/>
      </c>
      <c r="AK75" s="39" t="str">
        <f t="shared" si="29"/>
        <v/>
      </c>
      <c r="AL75" s="39" t="str">
        <f t="shared" si="30"/>
        <v/>
      </c>
      <c r="AM75" s="39" t="str">
        <f t="shared" si="31"/>
        <v/>
      </c>
      <c r="AN75" s="39" t="str">
        <f t="shared" si="32"/>
        <v/>
      </c>
      <c r="AO75" s="39" t="str">
        <f t="shared" si="33"/>
        <v/>
      </c>
      <c r="AP75" s="39" t="str">
        <f t="shared" si="34"/>
        <v/>
      </c>
      <c r="AQ75" s="39" t="str">
        <f t="shared" si="35"/>
        <v/>
      </c>
      <c r="AR75" s="39" t="str">
        <f t="shared" si="36"/>
        <v/>
      </c>
      <c r="AS75" s="39" t="str">
        <f t="shared" si="37"/>
        <v/>
      </c>
      <c r="AT75" s="39" t="str">
        <f t="shared" si="38"/>
        <v/>
      </c>
      <c r="AU75" s="39" t="str">
        <f t="shared" si="39"/>
        <v/>
      </c>
    </row>
    <row r="76" spans="1:47" x14ac:dyDescent="0.25">
      <c r="A76" s="92"/>
      <c r="B76" s="69"/>
      <c r="C76" s="69"/>
      <c r="H76" s="39">
        <f t="shared" si="40"/>
        <v>0</v>
      </c>
      <c r="I76" s="39">
        <f t="shared" si="41"/>
        <v>0</v>
      </c>
      <c r="J76" s="39">
        <f t="shared" si="42"/>
        <v>0</v>
      </c>
      <c r="M76" s="53"/>
      <c r="N76" s="39" t="str">
        <f t="shared" si="6"/>
        <v/>
      </c>
      <c r="O76" s="39" t="str">
        <f t="shared" si="7"/>
        <v/>
      </c>
      <c r="P76" s="39" t="str">
        <f t="shared" si="8"/>
        <v/>
      </c>
      <c r="Q76" s="39" t="str">
        <f t="shared" si="9"/>
        <v/>
      </c>
      <c r="R76" s="39" t="str">
        <f t="shared" si="10"/>
        <v/>
      </c>
      <c r="S76" s="39" t="str">
        <f t="shared" si="11"/>
        <v/>
      </c>
      <c r="T76" s="39" t="str">
        <f t="shared" si="12"/>
        <v/>
      </c>
      <c r="U76" s="39" t="str">
        <f t="shared" si="13"/>
        <v/>
      </c>
      <c r="V76" s="39" t="str">
        <f t="shared" si="14"/>
        <v/>
      </c>
      <c r="W76" s="39" t="str">
        <f t="shared" si="15"/>
        <v/>
      </c>
      <c r="X76" s="39" t="str">
        <f t="shared" si="16"/>
        <v/>
      </c>
      <c r="Y76" s="39" t="str">
        <f t="shared" si="17"/>
        <v/>
      </c>
      <c r="Z76" s="39" t="str">
        <f t="shared" si="18"/>
        <v/>
      </c>
      <c r="AA76" s="39" t="str">
        <f t="shared" si="19"/>
        <v/>
      </c>
      <c r="AB76" s="39" t="str">
        <f t="shared" si="20"/>
        <v/>
      </c>
      <c r="AC76" s="39" t="str">
        <f t="shared" si="21"/>
        <v/>
      </c>
      <c r="AD76" s="39" t="str">
        <f t="shared" si="22"/>
        <v/>
      </c>
      <c r="AE76" s="39" t="str">
        <f t="shared" si="23"/>
        <v/>
      </c>
      <c r="AF76" s="39" t="str">
        <f t="shared" si="24"/>
        <v/>
      </c>
      <c r="AG76" s="39" t="str">
        <f t="shared" si="25"/>
        <v/>
      </c>
      <c r="AH76" s="39" t="str">
        <f t="shared" si="26"/>
        <v/>
      </c>
      <c r="AI76" s="39" t="str">
        <f t="shared" si="27"/>
        <v/>
      </c>
      <c r="AJ76" s="39" t="str">
        <f t="shared" si="28"/>
        <v/>
      </c>
      <c r="AK76" s="39" t="str">
        <f t="shared" si="29"/>
        <v/>
      </c>
      <c r="AL76" s="39" t="str">
        <f t="shared" si="30"/>
        <v/>
      </c>
      <c r="AM76" s="39" t="str">
        <f t="shared" si="31"/>
        <v/>
      </c>
      <c r="AN76" s="39" t="str">
        <f t="shared" si="32"/>
        <v/>
      </c>
      <c r="AO76" s="39" t="str">
        <f t="shared" si="33"/>
        <v/>
      </c>
      <c r="AP76" s="39" t="str">
        <f t="shared" si="34"/>
        <v/>
      </c>
      <c r="AQ76" s="39" t="str">
        <f t="shared" si="35"/>
        <v/>
      </c>
      <c r="AR76" s="39" t="str">
        <f t="shared" si="36"/>
        <v/>
      </c>
      <c r="AS76" s="39" t="str">
        <f t="shared" si="37"/>
        <v/>
      </c>
      <c r="AT76" s="39" t="str">
        <f t="shared" si="38"/>
        <v/>
      </c>
      <c r="AU76" s="39" t="str">
        <f t="shared" si="39"/>
        <v/>
      </c>
    </row>
    <row r="77" spans="1:47" x14ac:dyDescent="0.25">
      <c r="A77" s="92"/>
      <c r="B77" s="69"/>
      <c r="C77" s="69"/>
      <c r="H77" s="39">
        <f t="shared" si="40"/>
        <v>0</v>
      </c>
      <c r="I77" s="39">
        <f t="shared" si="41"/>
        <v>0</v>
      </c>
      <c r="J77" s="39">
        <f t="shared" si="42"/>
        <v>0</v>
      </c>
      <c r="M77" s="53"/>
      <c r="N77" s="39" t="str">
        <f t="shared" si="6"/>
        <v/>
      </c>
      <c r="O77" s="39" t="str">
        <f t="shared" si="7"/>
        <v/>
      </c>
      <c r="P77" s="39" t="str">
        <f t="shared" si="8"/>
        <v/>
      </c>
      <c r="Q77" s="39" t="str">
        <f t="shared" si="9"/>
        <v/>
      </c>
      <c r="R77" s="39" t="str">
        <f t="shared" si="10"/>
        <v/>
      </c>
      <c r="S77" s="39" t="str">
        <f t="shared" si="11"/>
        <v/>
      </c>
      <c r="T77" s="39" t="str">
        <f t="shared" si="12"/>
        <v/>
      </c>
      <c r="U77" s="39" t="str">
        <f t="shared" si="13"/>
        <v/>
      </c>
      <c r="V77" s="39" t="str">
        <f t="shared" si="14"/>
        <v/>
      </c>
      <c r="W77" s="39" t="str">
        <f t="shared" si="15"/>
        <v/>
      </c>
      <c r="X77" s="39" t="str">
        <f t="shared" si="16"/>
        <v/>
      </c>
      <c r="Y77" s="39" t="str">
        <f t="shared" si="17"/>
        <v/>
      </c>
      <c r="Z77" s="39" t="str">
        <f t="shared" si="18"/>
        <v/>
      </c>
      <c r="AA77" s="39" t="str">
        <f t="shared" si="19"/>
        <v/>
      </c>
      <c r="AB77" s="39" t="str">
        <f t="shared" si="20"/>
        <v/>
      </c>
      <c r="AC77" s="39" t="str">
        <f t="shared" si="21"/>
        <v/>
      </c>
      <c r="AD77" s="39" t="str">
        <f t="shared" si="22"/>
        <v/>
      </c>
      <c r="AE77" s="39" t="str">
        <f t="shared" si="23"/>
        <v/>
      </c>
      <c r="AF77" s="39" t="str">
        <f t="shared" si="24"/>
        <v/>
      </c>
      <c r="AG77" s="39" t="str">
        <f t="shared" si="25"/>
        <v/>
      </c>
      <c r="AH77" s="39" t="str">
        <f t="shared" si="26"/>
        <v/>
      </c>
      <c r="AI77" s="39" t="str">
        <f t="shared" si="27"/>
        <v/>
      </c>
      <c r="AJ77" s="39" t="str">
        <f t="shared" si="28"/>
        <v/>
      </c>
      <c r="AK77" s="39" t="str">
        <f t="shared" si="29"/>
        <v/>
      </c>
      <c r="AL77" s="39" t="str">
        <f t="shared" si="30"/>
        <v/>
      </c>
      <c r="AM77" s="39" t="str">
        <f t="shared" si="31"/>
        <v/>
      </c>
      <c r="AN77" s="39" t="str">
        <f t="shared" si="32"/>
        <v/>
      </c>
      <c r="AO77" s="39" t="str">
        <f t="shared" si="33"/>
        <v/>
      </c>
      <c r="AP77" s="39" t="str">
        <f t="shared" si="34"/>
        <v/>
      </c>
      <c r="AQ77" s="39" t="str">
        <f t="shared" si="35"/>
        <v/>
      </c>
      <c r="AR77" s="39" t="str">
        <f t="shared" si="36"/>
        <v/>
      </c>
      <c r="AS77" s="39" t="str">
        <f t="shared" si="37"/>
        <v/>
      </c>
      <c r="AT77" s="39" t="str">
        <f t="shared" si="38"/>
        <v/>
      </c>
      <c r="AU77" s="39" t="str">
        <f t="shared" si="39"/>
        <v/>
      </c>
    </row>
    <row r="78" spans="1:47" x14ac:dyDescent="0.25">
      <c r="A78" s="92"/>
      <c r="B78" s="69"/>
      <c r="C78" s="69"/>
      <c r="H78" s="39">
        <f t="shared" si="40"/>
        <v>0</v>
      </c>
      <c r="I78" s="39">
        <f t="shared" si="41"/>
        <v>0</v>
      </c>
      <c r="J78" s="39">
        <f t="shared" si="42"/>
        <v>0</v>
      </c>
      <c r="M78" s="53"/>
      <c r="N78" s="39" t="str">
        <f t="shared" si="6"/>
        <v/>
      </c>
      <c r="O78" s="39" t="str">
        <f t="shared" si="7"/>
        <v/>
      </c>
      <c r="P78" s="39" t="str">
        <f t="shared" si="8"/>
        <v/>
      </c>
      <c r="Q78" s="39" t="str">
        <f t="shared" si="9"/>
        <v/>
      </c>
      <c r="R78" s="39" t="str">
        <f t="shared" si="10"/>
        <v/>
      </c>
      <c r="S78" s="39" t="str">
        <f t="shared" si="11"/>
        <v/>
      </c>
      <c r="T78" s="39" t="str">
        <f t="shared" si="12"/>
        <v/>
      </c>
      <c r="U78" s="39" t="str">
        <f t="shared" si="13"/>
        <v/>
      </c>
      <c r="V78" s="39" t="str">
        <f t="shared" si="14"/>
        <v/>
      </c>
      <c r="W78" s="39" t="str">
        <f t="shared" si="15"/>
        <v/>
      </c>
      <c r="X78" s="39" t="str">
        <f t="shared" si="16"/>
        <v/>
      </c>
      <c r="Y78" s="39" t="str">
        <f t="shared" si="17"/>
        <v/>
      </c>
      <c r="Z78" s="39" t="str">
        <f t="shared" si="18"/>
        <v/>
      </c>
      <c r="AA78" s="39" t="str">
        <f t="shared" si="19"/>
        <v/>
      </c>
      <c r="AB78" s="39" t="str">
        <f t="shared" si="20"/>
        <v/>
      </c>
      <c r="AC78" s="39" t="str">
        <f t="shared" si="21"/>
        <v/>
      </c>
      <c r="AD78" s="39" t="str">
        <f t="shared" si="22"/>
        <v/>
      </c>
      <c r="AE78" s="39" t="str">
        <f t="shared" si="23"/>
        <v/>
      </c>
      <c r="AF78" s="39" t="str">
        <f t="shared" si="24"/>
        <v/>
      </c>
      <c r="AG78" s="39" t="str">
        <f t="shared" si="25"/>
        <v/>
      </c>
      <c r="AH78" s="39" t="str">
        <f t="shared" si="26"/>
        <v/>
      </c>
      <c r="AI78" s="39" t="str">
        <f t="shared" si="27"/>
        <v/>
      </c>
      <c r="AJ78" s="39" t="str">
        <f t="shared" si="28"/>
        <v/>
      </c>
      <c r="AK78" s="39" t="str">
        <f t="shared" si="29"/>
        <v/>
      </c>
      <c r="AL78" s="39" t="str">
        <f t="shared" si="30"/>
        <v/>
      </c>
      <c r="AM78" s="39" t="str">
        <f t="shared" si="31"/>
        <v/>
      </c>
      <c r="AN78" s="39" t="str">
        <f t="shared" si="32"/>
        <v/>
      </c>
      <c r="AO78" s="39" t="str">
        <f t="shared" si="33"/>
        <v/>
      </c>
      <c r="AP78" s="39" t="str">
        <f t="shared" si="34"/>
        <v/>
      </c>
      <c r="AQ78" s="39" t="str">
        <f t="shared" si="35"/>
        <v/>
      </c>
      <c r="AR78" s="39" t="str">
        <f t="shared" si="36"/>
        <v/>
      </c>
      <c r="AS78" s="39" t="str">
        <f t="shared" si="37"/>
        <v/>
      </c>
      <c r="AT78" s="39" t="str">
        <f t="shared" si="38"/>
        <v/>
      </c>
      <c r="AU78" s="39" t="str">
        <f t="shared" si="39"/>
        <v/>
      </c>
    </row>
    <row r="79" spans="1:47" x14ac:dyDescent="0.25">
      <c r="A79" s="92"/>
      <c r="B79" s="69"/>
      <c r="C79" s="69"/>
      <c r="H79" s="39">
        <f t="shared" si="40"/>
        <v>0</v>
      </c>
      <c r="I79" s="39">
        <f t="shared" si="41"/>
        <v>0</v>
      </c>
      <c r="J79" s="39">
        <f t="shared" si="42"/>
        <v>0</v>
      </c>
      <c r="M79" s="53"/>
      <c r="N79" s="39" t="str">
        <f t="shared" si="6"/>
        <v/>
      </c>
      <c r="O79" s="39" t="str">
        <f t="shared" si="7"/>
        <v/>
      </c>
      <c r="P79" s="39" t="str">
        <f t="shared" si="8"/>
        <v/>
      </c>
      <c r="Q79" s="39" t="str">
        <f t="shared" si="9"/>
        <v/>
      </c>
      <c r="R79" s="39" t="str">
        <f t="shared" si="10"/>
        <v/>
      </c>
      <c r="S79" s="39" t="str">
        <f t="shared" si="11"/>
        <v/>
      </c>
      <c r="T79" s="39" t="str">
        <f t="shared" si="12"/>
        <v/>
      </c>
      <c r="U79" s="39" t="str">
        <f t="shared" si="13"/>
        <v/>
      </c>
      <c r="V79" s="39" t="str">
        <f t="shared" si="14"/>
        <v/>
      </c>
      <c r="W79" s="39" t="str">
        <f t="shared" si="15"/>
        <v/>
      </c>
      <c r="X79" s="39" t="str">
        <f t="shared" si="16"/>
        <v/>
      </c>
      <c r="Y79" s="39" t="str">
        <f t="shared" si="17"/>
        <v/>
      </c>
      <c r="Z79" s="39" t="str">
        <f t="shared" si="18"/>
        <v/>
      </c>
      <c r="AA79" s="39" t="str">
        <f t="shared" si="19"/>
        <v/>
      </c>
      <c r="AB79" s="39" t="str">
        <f t="shared" si="20"/>
        <v/>
      </c>
      <c r="AC79" s="39" t="str">
        <f t="shared" si="21"/>
        <v/>
      </c>
      <c r="AD79" s="39" t="str">
        <f t="shared" si="22"/>
        <v/>
      </c>
      <c r="AE79" s="39" t="str">
        <f t="shared" si="23"/>
        <v/>
      </c>
      <c r="AF79" s="39" t="str">
        <f t="shared" si="24"/>
        <v/>
      </c>
      <c r="AG79" s="39" t="str">
        <f t="shared" si="25"/>
        <v/>
      </c>
      <c r="AH79" s="39" t="str">
        <f t="shared" si="26"/>
        <v/>
      </c>
      <c r="AI79" s="39" t="str">
        <f t="shared" si="27"/>
        <v/>
      </c>
      <c r="AJ79" s="39" t="str">
        <f t="shared" si="28"/>
        <v/>
      </c>
      <c r="AK79" s="39" t="str">
        <f t="shared" si="29"/>
        <v/>
      </c>
      <c r="AL79" s="39" t="str">
        <f t="shared" si="30"/>
        <v/>
      </c>
      <c r="AM79" s="39" t="str">
        <f t="shared" si="31"/>
        <v/>
      </c>
      <c r="AN79" s="39" t="str">
        <f t="shared" si="32"/>
        <v/>
      </c>
      <c r="AO79" s="39" t="str">
        <f t="shared" si="33"/>
        <v/>
      </c>
      <c r="AP79" s="39" t="str">
        <f t="shared" si="34"/>
        <v/>
      </c>
      <c r="AQ79" s="39" t="str">
        <f t="shared" si="35"/>
        <v/>
      </c>
      <c r="AR79" s="39" t="str">
        <f t="shared" si="36"/>
        <v/>
      </c>
      <c r="AS79" s="39" t="str">
        <f t="shared" si="37"/>
        <v/>
      </c>
      <c r="AT79" s="39" t="str">
        <f t="shared" si="38"/>
        <v/>
      </c>
      <c r="AU79" s="39" t="str">
        <f t="shared" si="39"/>
        <v/>
      </c>
    </row>
    <row r="80" spans="1:47" x14ac:dyDescent="0.25">
      <c r="A80" s="92"/>
      <c r="B80" s="69"/>
      <c r="C80" s="69"/>
      <c r="H80" s="39">
        <f t="shared" si="40"/>
        <v>0</v>
      </c>
      <c r="I80" s="39">
        <f t="shared" si="41"/>
        <v>0</v>
      </c>
      <c r="J80" s="39">
        <f t="shared" si="42"/>
        <v>0</v>
      </c>
      <c r="M80" s="53"/>
      <c r="N80" s="39" t="str">
        <f t="shared" si="6"/>
        <v/>
      </c>
      <c r="O80" s="39" t="str">
        <f t="shared" si="7"/>
        <v/>
      </c>
      <c r="P80" s="39" t="str">
        <f t="shared" si="8"/>
        <v/>
      </c>
      <c r="Q80" s="39" t="str">
        <f t="shared" si="9"/>
        <v/>
      </c>
      <c r="R80" s="39" t="str">
        <f t="shared" si="10"/>
        <v/>
      </c>
      <c r="S80" s="39" t="str">
        <f t="shared" si="11"/>
        <v/>
      </c>
      <c r="T80" s="39" t="str">
        <f t="shared" si="12"/>
        <v/>
      </c>
      <c r="U80" s="39" t="str">
        <f t="shared" si="13"/>
        <v/>
      </c>
      <c r="V80" s="39" t="str">
        <f t="shared" si="14"/>
        <v/>
      </c>
      <c r="W80" s="39" t="str">
        <f t="shared" si="15"/>
        <v/>
      </c>
      <c r="X80" s="39" t="str">
        <f t="shared" si="16"/>
        <v/>
      </c>
      <c r="Y80" s="39" t="str">
        <f t="shared" si="17"/>
        <v/>
      </c>
      <c r="Z80" s="39" t="str">
        <f t="shared" si="18"/>
        <v/>
      </c>
      <c r="AA80" s="39" t="str">
        <f t="shared" si="19"/>
        <v/>
      </c>
      <c r="AB80" s="39" t="str">
        <f t="shared" si="20"/>
        <v/>
      </c>
      <c r="AC80" s="39" t="str">
        <f t="shared" si="21"/>
        <v/>
      </c>
      <c r="AD80" s="39" t="str">
        <f t="shared" si="22"/>
        <v/>
      </c>
      <c r="AE80" s="39" t="str">
        <f t="shared" si="23"/>
        <v/>
      </c>
      <c r="AF80" s="39" t="str">
        <f t="shared" si="24"/>
        <v/>
      </c>
      <c r="AG80" s="39" t="str">
        <f t="shared" si="25"/>
        <v/>
      </c>
      <c r="AH80" s="39" t="str">
        <f t="shared" si="26"/>
        <v/>
      </c>
      <c r="AI80" s="39" t="str">
        <f t="shared" si="27"/>
        <v/>
      </c>
      <c r="AJ80" s="39" t="str">
        <f t="shared" si="28"/>
        <v/>
      </c>
      <c r="AK80" s="39" t="str">
        <f t="shared" si="29"/>
        <v/>
      </c>
      <c r="AL80" s="39" t="str">
        <f t="shared" si="30"/>
        <v/>
      </c>
      <c r="AM80" s="39" t="str">
        <f t="shared" si="31"/>
        <v/>
      </c>
      <c r="AN80" s="39" t="str">
        <f t="shared" si="32"/>
        <v/>
      </c>
      <c r="AO80" s="39" t="str">
        <f t="shared" si="33"/>
        <v/>
      </c>
      <c r="AP80" s="39" t="str">
        <f t="shared" si="34"/>
        <v/>
      </c>
      <c r="AQ80" s="39" t="str">
        <f t="shared" si="35"/>
        <v/>
      </c>
      <c r="AR80" s="39" t="str">
        <f t="shared" si="36"/>
        <v/>
      </c>
      <c r="AS80" s="39" t="str">
        <f t="shared" si="37"/>
        <v/>
      </c>
      <c r="AT80" s="39" t="str">
        <f t="shared" si="38"/>
        <v/>
      </c>
      <c r="AU80" s="39" t="str">
        <f t="shared" si="39"/>
        <v/>
      </c>
    </row>
    <row r="81" spans="1:47" x14ac:dyDescent="0.25">
      <c r="A81" s="92"/>
      <c r="B81" s="69"/>
      <c r="C81" s="69"/>
      <c r="H81" s="39">
        <f t="shared" si="40"/>
        <v>0</v>
      </c>
      <c r="I81" s="39">
        <f t="shared" si="41"/>
        <v>0</v>
      </c>
      <c r="J81" s="39">
        <f t="shared" si="42"/>
        <v>0</v>
      </c>
      <c r="M81" s="53"/>
      <c r="N81" s="39" t="str">
        <f t="shared" si="6"/>
        <v/>
      </c>
      <c r="O81" s="39" t="str">
        <f t="shared" si="7"/>
        <v/>
      </c>
      <c r="P81" s="39" t="str">
        <f t="shared" si="8"/>
        <v/>
      </c>
      <c r="Q81" s="39" t="str">
        <f t="shared" si="9"/>
        <v/>
      </c>
      <c r="R81" s="39" t="str">
        <f t="shared" si="10"/>
        <v/>
      </c>
      <c r="S81" s="39" t="str">
        <f t="shared" si="11"/>
        <v/>
      </c>
      <c r="T81" s="39" t="str">
        <f t="shared" si="12"/>
        <v/>
      </c>
      <c r="U81" s="39" t="str">
        <f t="shared" si="13"/>
        <v/>
      </c>
      <c r="V81" s="39" t="str">
        <f t="shared" si="14"/>
        <v/>
      </c>
      <c r="W81" s="39" t="str">
        <f t="shared" si="15"/>
        <v/>
      </c>
      <c r="X81" s="39" t="str">
        <f t="shared" si="16"/>
        <v/>
      </c>
      <c r="Y81" s="39" t="str">
        <f t="shared" si="17"/>
        <v/>
      </c>
      <c r="Z81" s="39" t="str">
        <f t="shared" si="18"/>
        <v/>
      </c>
      <c r="AA81" s="39" t="str">
        <f t="shared" si="19"/>
        <v/>
      </c>
      <c r="AB81" s="39" t="str">
        <f t="shared" si="20"/>
        <v/>
      </c>
      <c r="AC81" s="39" t="str">
        <f t="shared" si="21"/>
        <v/>
      </c>
      <c r="AD81" s="39" t="str">
        <f t="shared" si="22"/>
        <v/>
      </c>
      <c r="AE81" s="39" t="str">
        <f t="shared" si="23"/>
        <v/>
      </c>
      <c r="AF81" s="39" t="str">
        <f t="shared" si="24"/>
        <v/>
      </c>
      <c r="AG81" s="39" t="str">
        <f t="shared" si="25"/>
        <v/>
      </c>
      <c r="AH81" s="39" t="str">
        <f t="shared" si="26"/>
        <v/>
      </c>
      <c r="AI81" s="39" t="str">
        <f t="shared" si="27"/>
        <v/>
      </c>
      <c r="AJ81" s="39" t="str">
        <f t="shared" si="28"/>
        <v/>
      </c>
      <c r="AK81" s="39" t="str">
        <f t="shared" si="29"/>
        <v/>
      </c>
      <c r="AL81" s="39" t="str">
        <f t="shared" si="30"/>
        <v/>
      </c>
      <c r="AM81" s="39" t="str">
        <f t="shared" si="31"/>
        <v/>
      </c>
      <c r="AN81" s="39" t="str">
        <f t="shared" si="32"/>
        <v/>
      </c>
      <c r="AO81" s="39" t="str">
        <f t="shared" si="33"/>
        <v/>
      </c>
      <c r="AP81" s="39" t="str">
        <f t="shared" si="34"/>
        <v/>
      </c>
      <c r="AQ81" s="39" t="str">
        <f t="shared" si="35"/>
        <v/>
      </c>
      <c r="AR81" s="39" t="str">
        <f t="shared" si="36"/>
        <v/>
      </c>
      <c r="AS81" s="39" t="str">
        <f t="shared" si="37"/>
        <v/>
      </c>
      <c r="AT81" s="39" t="str">
        <f t="shared" si="38"/>
        <v/>
      </c>
      <c r="AU81" s="39" t="str">
        <f t="shared" si="39"/>
        <v/>
      </c>
    </row>
    <row r="82" spans="1:47" x14ac:dyDescent="0.25">
      <c r="A82" s="92"/>
      <c r="B82" s="69"/>
      <c r="C82" s="69"/>
      <c r="H82" s="39">
        <f t="shared" si="40"/>
        <v>0</v>
      </c>
      <c r="I82" s="39">
        <f t="shared" si="41"/>
        <v>0</v>
      </c>
      <c r="J82" s="39">
        <f t="shared" si="42"/>
        <v>0</v>
      </c>
      <c r="M82" s="53"/>
      <c r="N82" s="39" t="str">
        <f t="shared" si="6"/>
        <v/>
      </c>
      <c r="O82" s="39" t="str">
        <f t="shared" si="7"/>
        <v/>
      </c>
      <c r="P82" s="39" t="str">
        <f t="shared" si="8"/>
        <v/>
      </c>
      <c r="Q82" s="39" t="str">
        <f t="shared" si="9"/>
        <v/>
      </c>
      <c r="R82" s="39" t="str">
        <f t="shared" si="10"/>
        <v/>
      </c>
      <c r="S82" s="39" t="str">
        <f t="shared" si="11"/>
        <v/>
      </c>
      <c r="T82" s="39" t="str">
        <f t="shared" si="12"/>
        <v/>
      </c>
      <c r="U82" s="39" t="str">
        <f t="shared" si="13"/>
        <v/>
      </c>
      <c r="V82" s="39" t="str">
        <f t="shared" si="14"/>
        <v/>
      </c>
      <c r="W82" s="39" t="str">
        <f t="shared" si="15"/>
        <v/>
      </c>
      <c r="X82" s="39" t="str">
        <f t="shared" si="16"/>
        <v/>
      </c>
      <c r="Y82" s="39" t="str">
        <f t="shared" si="17"/>
        <v/>
      </c>
      <c r="Z82" s="39" t="str">
        <f t="shared" si="18"/>
        <v/>
      </c>
      <c r="AA82" s="39" t="str">
        <f t="shared" si="19"/>
        <v/>
      </c>
      <c r="AB82" s="39" t="str">
        <f t="shared" si="20"/>
        <v/>
      </c>
      <c r="AC82" s="39" t="str">
        <f t="shared" si="21"/>
        <v/>
      </c>
      <c r="AD82" s="39" t="str">
        <f t="shared" si="22"/>
        <v/>
      </c>
      <c r="AE82" s="39" t="str">
        <f t="shared" si="23"/>
        <v/>
      </c>
      <c r="AF82" s="39" t="str">
        <f t="shared" si="24"/>
        <v/>
      </c>
      <c r="AG82" s="39" t="str">
        <f t="shared" si="25"/>
        <v/>
      </c>
      <c r="AH82" s="39" t="str">
        <f t="shared" si="26"/>
        <v/>
      </c>
      <c r="AI82" s="39" t="str">
        <f t="shared" si="27"/>
        <v/>
      </c>
      <c r="AJ82" s="39" t="str">
        <f t="shared" si="28"/>
        <v/>
      </c>
      <c r="AK82" s="39" t="str">
        <f t="shared" si="29"/>
        <v/>
      </c>
      <c r="AL82" s="39" t="str">
        <f t="shared" si="30"/>
        <v/>
      </c>
      <c r="AM82" s="39" t="str">
        <f t="shared" si="31"/>
        <v/>
      </c>
      <c r="AN82" s="39" t="str">
        <f t="shared" si="32"/>
        <v/>
      </c>
      <c r="AO82" s="39" t="str">
        <f t="shared" si="33"/>
        <v/>
      </c>
      <c r="AP82" s="39" t="str">
        <f t="shared" si="34"/>
        <v/>
      </c>
      <c r="AQ82" s="39" t="str">
        <f t="shared" si="35"/>
        <v/>
      </c>
      <c r="AR82" s="39" t="str">
        <f t="shared" si="36"/>
        <v/>
      </c>
      <c r="AS82" s="39" t="str">
        <f t="shared" si="37"/>
        <v/>
      </c>
      <c r="AT82" s="39" t="str">
        <f t="shared" si="38"/>
        <v/>
      </c>
      <c r="AU82" s="39" t="str">
        <f t="shared" si="39"/>
        <v/>
      </c>
    </row>
    <row r="83" spans="1:47" x14ac:dyDescent="0.25">
      <c r="A83" s="92"/>
      <c r="B83" s="69"/>
      <c r="C83" s="69"/>
      <c r="H83" s="39">
        <f t="shared" si="40"/>
        <v>0</v>
      </c>
      <c r="I83" s="39">
        <f t="shared" si="41"/>
        <v>0</v>
      </c>
      <c r="J83" s="39">
        <f t="shared" si="42"/>
        <v>0</v>
      </c>
      <c r="M83" s="53"/>
      <c r="N83" s="39" t="str">
        <f t="shared" si="6"/>
        <v/>
      </c>
      <c r="O83" s="39" t="str">
        <f t="shared" si="7"/>
        <v/>
      </c>
      <c r="P83" s="39" t="str">
        <f t="shared" si="8"/>
        <v/>
      </c>
      <c r="Q83" s="39" t="str">
        <f t="shared" si="9"/>
        <v/>
      </c>
      <c r="R83" s="39" t="str">
        <f t="shared" si="10"/>
        <v/>
      </c>
      <c r="S83" s="39" t="str">
        <f t="shared" si="11"/>
        <v/>
      </c>
      <c r="T83" s="39" t="str">
        <f t="shared" si="12"/>
        <v/>
      </c>
      <c r="U83" s="39" t="str">
        <f t="shared" si="13"/>
        <v/>
      </c>
      <c r="V83" s="39" t="str">
        <f t="shared" si="14"/>
        <v/>
      </c>
      <c r="W83" s="39" t="str">
        <f t="shared" si="15"/>
        <v/>
      </c>
      <c r="X83" s="39" t="str">
        <f t="shared" si="16"/>
        <v/>
      </c>
      <c r="Y83" s="39" t="str">
        <f t="shared" si="17"/>
        <v/>
      </c>
      <c r="Z83" s="39" t="str">
        <f t="shared" si="18"/>
        <v/>
      </c>
      <c r="AA83" s="39" t="str">
        <f t="shared" si="19"/>
        <v/>
      </c>
      <c r="AB83" s="39" t="str">
        <f t="shared" si="20"/>
        <v/>
      </c>
      <c r="AC83" s="39" t="str">
        <f t="shared" si="21"/>
        <v/>
      </c>
      <c r="AD83" s="39" t="str">
        <f t="shared" si="22"/>
        <v/>
      </c>
      <c r="AE83" s="39" t="str">
        <f t="shared" si="23"/>
        <v/>
      </c>
      <c r="AF83" s="39" t="str">
        <f t="shared" si="24"/>
        <v/>
      </c>
      <c r="AG83" s="39" t="str">
        <f t="shared" si="25"/>
        <v/>
      </c>
      <c r="AH83" s="39" t="str">
        <f t="shared" si="26"/>
        <v/>
      </c>
      <c r="AI83" s="39" t="str">
        <f t="shared" si="27"/>
        <v/>
      </c>
      <c r="AJ83" s="39" t="str">
        <f t="shared" si="28"/>
        <v/>
      </c>
      <c r="AK83" s="39" t="str">
        <f t="shared" si="29"/>
        <v/>
      </c>
      <c r="AL83" s="39" t="str">
        <f t="shared" si="30"/>
        <v/>
      </c>
      <c r="AM83" s="39" t="str">
        <f t="shared" si="31"/>
        <v/>
      </c>
      <c r="AN83" s="39" t="str">
        <f t="shared" si="32"/>
        <v/>
      </c>
      <c r="AO83" s="39" t="str">
        <f t="shared" si="33"/>
        <v/>
      </c>
      <c r="AP83" s="39" t="str">
        <f t="shared" si="34"/>
        <v/>
      </c>
      <c r="AQ83" s="39" t="str">
        <f t="shared" si="35"/>
        <v/>
      </c>
      <c r="AR83" s="39" t="str">
        <f t="shared" si="36"/>
        <v/>
      </c>
      <c r="AS83" s="39" t="str">
        <f t="shared" si="37"/>
        <v/>
      </c>
      <c r="AT83" s="39" t="str">
        <f t="shared" si="38"/>
        <v/>
      </c>
      <c r="AU83" s="39" t="str">
        <f t="shared" si="39"/>
        <v/>
      </c>
    </row>
    <row r="84" spans="1:47" x14ac:dyDescent="0.25">
      <c r="A84" s="92"/>
      <c r="B84" s="69"/>
      <c r="C84" s="69"/>
      <c r="H84" s="39">
        <f t="shared" si="40"/>
        <v>0</v>
      </c>
      <c r="I84" s="39">
        <f t="shared" si="41"/>
        <v>0</v>
      </c>
      <c r="J84" s="39">
        <f t="shared" si="42"/>
        <v>0</v>
      </c>
      <c r="M84" s="53"/>
      <c r="N84" s="39" t="str">
        <f t="shared" si="6"/>
        <v/>
      </c>
      <c r="O84" s="39" t="str">
        <f t="shared" si="7"/>
        <v/>
      </c>
      <c r="P84" s="39" t="str">
        <f t="shared" si="8"/>
        <v/>
      </c>
      <c r="Q84" s="39" t="str">
        <f t="shared" si="9"/>
        <v/>
      </c>
      <c r="R84" s="39" t="str">
        <f t="shared" si="10"/>
        <v/>
      </c>
      <c r="S84" s="39" t="str">
        <f t="shared" si="11"/>
        <v/>
      </c>
      <c r="T84" s="39" t="str">
        <f t="shared" si="12"/>
        <v/>
      </c>
      <c r="U84" s="39" t="str">
        <f t="shared" si="13"/>
        <v/>
      </c>
      <c r="V84" s="39" t="str">
        <f t="shared" si="14"/>
        <v/>
      </c>
      <c r="W84" s="39" t="str">
        <f t="shared" si="15"/>
        <v/>
      </c>
      <c r="X84" s="39" t="str">
        <f t="shared" si="16"/>
        <v/>
      </c>
      <c r="Y84" s="39" t="str">
        <f t="shared" si="17"/>
        <v/>
      </c>
      <c r="Z84" s="39" t="str">
        <f t="shared" si="18"/>
        <v/>
      </c>
      <c r="AA84" s="39" t="str">
        <f t="shared" si="19"/>
        <v/>
      </c>
      <c r="AB84" s="39" t="str">
        <f t="shared" si="20"/>
        <v/>
      </c>
      <c r="AC84" s="39" t="str">
        <f t="shared" si="21"/>
        <v/>
      </c>
      <c r="AD84" s="39" t="str">
        <f t="shared" si="22"/>
        <v/>
      </c>
      <c r="AE84" s="39" t="str">
        <f t="shared" si="23"/>
        <v/>
      </c>
      <c r="AF84" s="39" t="str">
        <f t="shared" si="24"/>
        <v/>
      </c>
      <c r="AG84" s="39" t="str">
        <f t="shared" si="25"/>
        <v/>
      </c>
      <c r="AH84" s="39" t="str">
        <f t="shared" si="26"/>
        <v/>
      </c>
      <c r="AI84" s="39" t="str">
        <f t="shared" si="27"/>
        <v/>
      </c>
      <c r="AJ84" s="39" t="str">
        <f t="shared" si="28"/>
        <v/>
      </c>
      <c r="AK84" s="39" t="str">
        <f t="shared" si="29"/>
        <v/>
      </c>
      <c r="AL84" s="39" t="str">
        <f t="shared" si="30"/>
        <v/>
      </c>
      <c r="AM84" s="39" t="str">
        <f t="shared" si="31"/>
        <v/>
      </c>
      <c r="AN84" s="39" t="str">
        <f t="shared" si="32"/>
        <v/>
      </c>
      <c r="AO84" s="39" t="str">
        <f t="shared" si="33"/>
        <v/>
      </c>
      <c r="AP84" s="39" t="str">
        <f t="shared" si="34"/>
        <v/>
      </c>
      <c r="AQ84" s="39" t="str">
        <f t="shared" si="35"/>
        <v/>
      </c>
      <c r="AR84" s="39" t="str">
        <f t="shared" si="36"/>
        <v/>
      </c>
      <c r="AS84" s="39" t="str">
        <f t="shared" si="37"/>
        <v/>
      </c>
      <c r="AT84" s="39" t="str">
        <f t="shared" si="38"/>
        <v/>
      </c>
      <c r="AU84" s="39" t="str">
        <f t="shared" si="39"/>
        <v/>
      </c>
    </row>
    <row r="85" spans="1:47" x14ac:dyDescent="0.25">
      <c r="A85" s="92"/>
      <c r="B85" s="69"/>
      <c r="C85" s="69"/>
      <c r="H85" s="39">
        <f t="shared" si="40"/>
        <v>0</v>
      </c>
      <c r="I85" s="39">
        <f t="shared" si="41"/>
        <v>0</v>
      </c>
      <c r="J85" s="39">
        <f t="shared" si="42"/>
        <v>0</v>
      </c>
      <c r="M85" s="53"/>
      <c r="N85" s="39" t="str">
        <f t="shared" si="6"/>
        <v/>
      </c>
      <c r="O85" s="39" t="str">
        <f t="shared" si="7"/>
        <v/>
      </c>
      <c r="P85" s="39" t="str">
        <f t="shared" si="8"/>
        <v/>
      </c>
      <c r="Q85" s="39" t="str">
        <f t="shared" si="9"/>
        <v/>
      </c>
      <c r="R85" s="39" t="str">
        <f t="shared" si="10"/>
        <v/>
      </c>
      <c r="S85" s="39" t="str">
        <f t="shared" si="11"/>
        <v/>
      </c>
      <c r="T85" s="39" t="str">
        <f t="shared" si="12"/>
        <v/>
      </c>
      <c r="U85" s="39" t="str">
        <f t="shared" si="13"/>
        <v/>
      </c>
      <c r="V85" s="39" t="str">
        <f t="shared" si="14"/>
        <v/>
      </c>
      <c r="W85" s="39" t="str">
        <f t="shared" si="15"/>
        <v/>
      </c>
      <c r="X85" s="39" t="str">
        <f t="shared" si="16"/>
        <v/>
      </c>
      <c r="Y85" s="39" t="str">
        <f t="shared" si="17"/>
        <v/>
      </c>
      <c r="Z85" s="39" t="str">
        <f t="shared" si="18"/>
        <v/>
      </c>
      <c r="AA85" s="39" t="str">
        <f t="shared" si="19"/>
        <v/>
      </c>
      <c r="AB85" s="39" t="str">
        <f t="shared" si="20"/>
        <v/>
      </c>
      <c r="AC85" s="39" t="str">
        <f t="shared" si="21"/>
        <v/>
      </c>
      <c r="AD85" s="39" t="str">
        <f t="shared" si="22"/>
        <v/>
      </c>
      <c r="AE85" s="39" t="str">
        <f t="shared" si="23"/>
        <v/>
      </c>
      <c r="AF85" s="39" t="str">
        <f t="shared" si="24"/>
        <v/>
      </c>
      <c r="AG85" s="39" t="str">
        <f t="shared" si="25"/>
        <v/>
      </c>
      <c r="AH85" s="39" t="str">
        <f t="shared" si="26"/>
        <v/>
      </c>
      <c r="AI85" s="39" t="str">
        <f t="shared" si="27"/>
        <v/>
      </c>
      <c r="AJ85" s="39" t="str">
        <f t="shared" si="28"/>
        <v/>
      </c>
      <c r="AK85" s="39" t="str">
        <f t="shared" si="29"/>
        <v/>
      </c>
      <c r="AL85" s="39" t="str">
        <f t="shared" si="30"/>
        <v/>
      </c>
      <c r="AM85" s="39" t="str">
        <f t="shared" si="31"/>
        <v/>
      </c>
      <c r="AN85" s="39" t="str">
        <f t="shared" si="32"/>
        <v/>
      </c>
      <c r="AO85" s="39" t="str">
        <f t="shared" si="33"/>
        <v/>
      </c>
      <c r="AP85" s="39" t="str">
        <f t="shared" si="34"/>
        <v/>
      </c>
      <c r="AQ85" s="39" t="str">
        <f t="shared" si="35"/>
        <v/>
      </c>
      <c r="AR85" s="39" t="str">
        <f t="shared" si="36"/>
        <v/>
      </c>
      <c r="AS85" s="39" t="str">
        <f t="shared" si="37"/>
        <v/>
      </c>
      <c r="AT85" s="39" t="str">
        <f t="shared" si="38"/>
        <v/>
      </c>
      <c r="AU85" s="39" t="str">
        <f t="shared" si="39"/>
        <v/>
      </c>
    </row>
    <row r="86" spans="1:47" x14ac:dyDescent="0.25">
      <c r="A86" s="92"/>
      <c r="B86" s="69"/>
      <c r="C86" s="69"/>
      <c r="H86" s="39">
        <f t="shared" si="40"/>
        <v>0</v>
      </c>
      <c r="I86" s="39">
        <f t="shared" si="41"/>
        <v>0</v>
      </c>
      <c r="J86" s="39">
        <f t="shared" si="42"/>
        <v>0</v>
      </c>
      <c r="M86" s="53"/>
      <c r="N86" s="39" t="str">
        <f t="shared" si="6"/>
        <v/>
      </c>
      <c r="O86" s="39" t="str">
        <f t="shared" si="7"/>
        <v/>
      </c>
      <c r="P86" s="39" t="str">
        <f t="shared" si="8"/>
        <v/>
      </c>
      <c r="Q86" s="39" t="str">
        <f t="shared" si="9"/>
        <v/>
      </c>
      <c r="R86" s="39" t="str">
        <f t="shared" si="10"/>
        <v/>
      </c>
      <c r="S86" s="39" t="str">
        <f t="shared" si="11"/>
        <v/>
      </c>
      <c r="T86" s="39" t="str">
        <f t="shared" si="12"/>
        <v/>
      </c>
      <c r="U86" s="39" t="str">
        <f t="shared" si="13"/>
        <v/>
      </c>
      <c r="V86" s="39" t="str">
        <f t="shared" si="14"/>
        <v/>
      </c>
      <c r="W86" s="39" t="str">
        <f t="shared" si="15"/>
        <v/>
      </c>
      <c r="X86" s="39" t="str">
        <f t="shared" si="16"/>
        <v/>
      </c>
      <c r="Y86" s="39" t="str">
        <f t="shared" si="17"/>
        <v/>
      </c>
      <c r="Z86" s="39" t="str">
        <f t="shared" si="18"/>
        <v/>
      </c>
      <c r="AA86" s="39" t="str">
        <f t="shared" si="19"/>
        <v/>
      </c>
      <c r="AB86" s="39" t="str">
        <f t="shared" si="20"/>
        <v/>
      </c>
      <c r="AC86" s="39" t="str">
        <f t="shared" si="21"/>
        <v/>
      </c>
      <c r="AD86" s="39" t="str">
        <f t="shared" si="22"/>
        <v/>
      </c>
      <c r="AE86" s="39" t="str">
        <f t="shared" si="23"/>
        <v/>
      </c>
      <c r="AF86" s="39" t="str">
        <f t="shared" si="24"/>
        <v/>
      </c>
      <c r="AG86" s="39" t="str">
        <f t="shared" si="25"/>
        <v/>
      </c>
      <c r="AH86" s="39" t="str">
        <f t="shared" si="26"/>
        <v/>
      </c>
      <c r="AI86" s="39" t="str">
        <f t="shared" si="27"/>
        <v/>
      </c>
      <c r="AJ86" s="39" t="str">
        <f t="shared" si="28"/>
        <v/>
      </c>
      <c r="AK86" s="39" t="str">
        <f t="shared" si="29"/>
        <v/>
      </c>
      <c r="AL86" s="39" t="str">
        <f t="shared" si="30"/>
        <v/>
      </c>
      <c r="AM86" s="39" t="str">
        <f t="shared" si="31"/>
        <v/>
      </c>
      <c r="AN86" s="39" t="str">
        <f t="shared" si="32"/>
        <v/>
      </c>
      <c r="AO86" s="39" t="str">
        <f t="shared" si="33"/>
        <v/>
      </c>
      <c r="AP86" s="39" t="str">
        <f t="shared" si="34"/>
        <v/>
      </c>
      <c r="AQ86" s="39" t="str">
        <f t="shared" si="35"/>
        <v/>
      </c>
      <c r="AR86" s="39" t="str">
        <f t="shared" si="36"/>
        <v/>
      </c>
      <c r="AS86" s="39" t="str">
        <f t="shared" si="37"/>
        <v/>
      </c>
      <c r="AT86" s="39" t="str">
        <f t="shared" si="38"/>
        <v/>
      </c>
      <c r="AU86" s="39" t="str">
        <f t="shared" si="39"/>
        <v/>
      </c>
    </row>
    <row r="87" spans="1:47" x14ac:dyDescent="0.25">
      <c r="A87" s="92"/>
      <c r="B87" s="69"/>
      <c r="C87" s="69"/>
      <c r="H87" s="39">
        <f t="shared" si="40"/>
        <v>0</v>
      </c>
      <c r="I87" s="39">
        <f t="shared" si="41"/>
        <v>0</v>
      </c>
      <c r="J87" s="39">
        <f t="shared" si="42"/>
        <v>0</v>
      </c>
      <c r="M87" s="53"/>
      <c r="N87" s="39" t="str">
        <f t="shared" si="6"/>
        <v/>
      </c>
      <c r="O87" s="39" t="str">
        <f t="shared" si="7"/>
        <v/>
      </c>
      <c r="P87" s="39" t="str">
        <f t="shared" si="8"/>
        <v/>
      </c>
      <c r="Q87" s="39" t="str">
        <f t="shared" si="9"/>
        <v/>
      </c>
      <c r="R87" s="39" t="str">
        <f t="shared" si="10"/>
        <v/>
      </c>
      <c r="S87" s="39" t="str">
        <f t="shared" si="11"/>
        <v/>
      </c>
      <c r="T87" s="39" t="str">
        <f t="shared" si="12"/>
        <v/>
      </c>
      <c r="U87" s="39" t="str">
        <f t="shared" si="13"/>
        <v/>
      </c>
      <c r="V87" s="39" t="str">
        <f t="shared" si="14"/>
        <v/>
      </c>
      <c r="W87" s="39" t="str">
        <f t="shared" si="15"/>
        <v/>
      </c>
      <c r="X87" s="39" t="str">
        <f t="shared" si="16"/>
        <v/>
      </c>
      <c r="Y87" s="39" t="str">
        <f t="shared" si="17"/>
        <v/>
      </c>
      <c r="Z87" s="39" t="str">
        <f t="shared" si="18"/>
        <v/>
      </c>
      <c r="AA87" s="39" t="str">
        <f t="shared" si="19"/>
        <v/>
      </c>
      <c r="AB87" s="39" t="str">
        <f t="shared" si="20"/>
        <v/>
      </c>
      <c r="AC87" s="39" t="str">
        <f t="shared" si="21"/>
        <v/>
      </c>
      <c r="AD87" s="39" t="str">
        <f t="shared" si="22"/>
        <v/>
      </c>
      <c r="AE87" s="39" t="str">
        <f t="shared" si="23"/>
        <v/>
      </c>
      <c r="AF87" s="39" t="str">
        <f t="shared" si="24"/>
        <v/>
      </c>
      <c r="AG87" s="39" t="str">
        <f t="shared" si="25"/>
        <v/>
      </c>
      <c r="AH87" s="39" t="str">
        <f t="shared" si="26"/>
        <v/>
      </c>
      <c r="AI87" s="39" t="str">
        <f t="shared" si="27"/>
        <v/>
      </c>
      <c r="AJ87" s="39" t="str">
        <f t="shared" si="28"/>
        <v/>
      </c>
      <c r="AK87" s="39" t="str">
        <f t="shared" si="29"/>
        <v/>
      </c>
      <c r="AL87" s="39" t="str">
        <f t="shared" si="30"/>
        <v/>
      </c>
      <c r="AM87" s="39" t="str">
        <f t="shared" si="31"/>
        <v/>
      </c>
      <c r="AN87" s="39" t="str">
        <f t="shared" si="32"/>
        <v/>
      </c>
      <c r="AO87" s="39" t="str">
        <f t="shared" si="33"/>
        <v/>
      </c>
      <c r="AP87" s="39" t="str">
        <f t="shared" si="34"/>
        <v/>
      </c>
      <c r="AQ87" s="39" t="str">
        <f t="shared" si="35"/>
        <v/>
      </c>
      <c r="AR87" s="39" t="str">
        <f t="shared" si="36"/>
        <v/>
      </c>
      <c r="AS87" s="39" t="str">
        <f t="shared" si="37"/>
        <v/>
      </c>
      <c r="AT87" s="39" t="str">
        <f t="shared" si="38"/>
        <v/>
      </c>
      <c r="AU87" s="39" t="str">
        <f t="shared" si="39"/>
        <v/>
      </c>
    </row>
    <row r="88" spans="1:47" x14ac:dyDescent="0.25">
      <c r="A88" s="92"/>
      <c r="B88" s="69"/>
      <c r="C88" s="69"/>
      <c r="H88" s="39">
        <f t="shared" si="40"/>
        <v>0</v>
      </c>
      <c r="I88" s="39">
        <f t="shared" si="41"/>
        <v>0</v>
      </c>
      <c r="J88" s="39">
        <f t="shared" si="42"/>
        <v>0</v>
      </c>
      <c r="M88" s="53"/>
      <c r="N88" s="39" t="str">
        <f t="shared" si="6"/>
        <v/>
      </c>
      <c r="O88" s="39" t="str">
        <f t="shared" si="7"/>
        <v/>
      </c>
      <c r="P88" s="39" t="str">
        <f t="shared" si="8"/>
        <v/>
      </c>
      <c r="Q88" s="39" t="str">
        <f t="shared" si="9"/>
        <v/>
      </c>
      <c r="R88" s="39" t="str">
        <f t="shared" si="10"/>
        <v/>
      </c>
      <c r="S88" s="39" t="str">
        <f t="shared" si="11"/>
        <v/>
      </c>
      <c r="T88" s="39" t="str">
        <f t="shared" si="12"/>
        <v/>
      </c>
      <c r="U88" s="39" t="str">
        <f t="shared" si="13"/>
        <v/>
      </c>
      <c r="V88" s="39" t="str">
        <f t="shared" si="14"/>
        <v/>
      </c>
      <c r="W88" s="39" t="str">
        <f t="shared" si="15"/>
        <v/>
      </c>
      <c r="X88" s="39" t="str">
        <f t="shared" si="16"/>
        <v/>
      </c>
      <c r="Y88" s="39" t="str">
        <f t="shared" si="17"/>
        <v/>
      </c>
      <c r="Z88" s="39" t="str">
        <f t="shared" si="18"/>
        <v/>
      </c>
      <c r="AA88" s="39" t="str">
        <f t="shared" si="19"/>
        <v/>
      </c>
      <c r="AB88" s="39" t="str">
        <f t="shared" si="20"/>
        <v/>
      </c>
      <c r="AC88" s="39" t="str">
        <f t="shared" si="21"/>
        <v/>
      </c>
      <c r="AD88" s="39" t="str">
        <f t="shared" si="22"/>
        <v/>
      </c>
      <c r="AE88" s="39" t="str">
        <f t="shared" si="23"/>
        <v/>
      </c>
      <c r="AF88" s="39" t="str">
        <f t="shared" si="24"/>
        <v/>
      </c>
      <c r="AG88" s="39" t="str">
        <f t="shared" si="25"/>
        <v/>
      </c>
      <c r="AH88" s="39" t="str">
        <f t="shared" si="26"/>
        <v/>
      </c>
      <c r="AI88" s="39" t="str">
        <f t="shared" si="27"/>
        <v/>
      </c>
      <c r="AJ88" s="39" t="str">
        <f t="shared" si="28"/>
        <v/>
      </c>
      <c r="AK88" s="39" t="str">
        <f t="shared" si="29"/>
        <v/>
      </c>
      <c r="AL88" s="39" t="str">
        <f t="shared" si="30"/>
        <v/>
      </c>
      <c r="AM88" s="39" t="str">
        <f t="shared" si="31"/>
        <v/>
      </c>
      <c r="AN88" s="39" t="str">
        <f t="shared" si="32"/>
        <v/>
      </c>
      <c r="AO88" s="39" t="str">
        <f t="shared" si="33"/>
        <v/>
      </c>
      <c r="AP88" s="39" t="str">
        <f t="shared" si="34"/>
        <v/>
      </c>
      <c r="AQ88" s="39" t="str">
        <f t="shared" si="35"/>
        <v/>
      </c>
      <c r="AR88" s="39" t="str">
        <f t="shared" si="36"/>
        <v/>
      </c>
      <c r="AS88" s="39" t="str">
        <f t="shared" si="37"/>
        <v/>
      </c>
      <c r="AT88" s="39" t="str">
        <f t="shared" si="38"/>
        <v/>
      </c>
      <c r="AU88" s="39" t="str">
        <f t="shared" si="39"/>
        <v/>
      </c>
    </row>
    <row r="89" spans="1:47" x14ac:dyDescent="0.25">
      <c r="A89" s="92"/>
      <c r="B89" s="69"/>
      <c r="C89" s="69"/>
      <c r="H89" s="39">
        <f t="shared" si="40"/>
        <v>0</v>
      </c>
      <c r="I89" s="39">
        <f t="shared" si="41"/>
        <v>0</v>
      </c>
      <c r="J89" s="39">
        <f t="shared" si="42"/>
        <v>0</v>
      </c>
      <c r="M89" s="53"/>
      <c r="N89" s="39" t="str">
        <f t="shared" si="6"/>
        <v/>
      </c>
      <c r="O89" s="39" t="str">
        <f t="shared" si="7"/>
        <v/>
      </c>
      <c r="P89" s="39" t="str">
        <f t="shared" si="8"/>
        <v/>
      </c>
      <c r="Q89" s="39" t="str">
        <f t="shared" si="9"/>
        <v/>
      </c>
      <c r="R89" s="39" t="str">
        <f t="shared" si="10"/>
        <v/>
      </c>
      <c r="S89" s="39" t="str">
        <f t="shared" si="11"/>
        <v/>
      </c>
      <c r="T89" s="39" t="str">
        <f t="shared" si="12"/>
        <v/>
      </c>
      <c r="U89" s="39" t="str">
        <f t="shared" si="13"/>
        <v/>
      </c>
      <c r="V89" s="39" t="str">
        <f t="shared" si="14"/>
        <v/>
      </c>
      <c r="W89" s="39" t="str">
        <f t="shared" si="15"/>
        <v/>
      </c>
      <c r="X89" s="39" t="str">
        <f t="shared" si="16"/>
        <v/>
      </c>
      <c r="Y89" s="39" t="str">
        <f t="shared" si="17"/>
        <v/>
      </c>
      <c r="Z89" s="39" t="str">
        <f t="shared" si="18"/>
        <v/>
      </c>
      <c r="AA89" s="39" t="str">
        <f t="shared" si="19"/>
        <v/>
      </c>
      <c r="AB89" s="39" t="str">
        <f t="shared" si="20"/>
        <v/>
      </c>
      <c r="AC89" s="39" t="str">
        <f t="shared" si="21"/>
        <v/>
      </c>
      <c r="AD89" s="39" t="str">
        <f t="shared" si="22"/>
        <v/>
      </c>
      <c r="AE89" s="39" t="str">
        <f t="shared" si="23"/>
        <v/>
      </c>
      <c r="AF89" s="39" t="str">
        <f t="shared" si="24"/>
        <v/>
      </c>
      <c r="AG89" s="39" t="str">
        <f t="shared" si="25"/>
        <v/>
      </c>
      <c r="AH89" s="39" t="str">
        <f t="shared" si="26"/>
        <v/>
      </c>
      <c r="AI89" s="39" t="str">
        <f t="shared" si="27"/>
        <v/>
      </c>
      <c r="AJ89" s="39" t="str">
        <f t="shared" si="28"/>
        <v/>
      </c>
      <c r="AK89" s="39" t="str">
        <f t="shared" si="29"/>
        <v/>
      </c>
      <c r="AL89" s="39" t="str">
        <f t="shared" si="30"/>
        <v/>
      </c>
      <c r="AM89" s="39" t="str">
        <f t="shared" si="31"/>
        <v/>
      </c>
      <c r="AN89" s="39" t="str">
        <f t="shared" si="32"/>
        <v/>
      </c>
      <c r="AO89" s="39" t="str">
        <f t="shared" si="33"/>
        <v/>
      </c>
      <c r="AP89" s="39" t="str">
        <f t="shared" si="34"/>
        <v/>
      </c>
      <c r="AQ89" s="39" t="str">
        <f t="shared" si="35"/>
        <v/>
      </c>
      <c r="AR89" s="39" t="str">
        <f t="shared" si="36"/>
        <v/>
      </c>
      <c r="AS89" s="39" t="str">
        <f t="shared" si="37"/>
        <v/>
      </c>
      <c r="AT89" s="39" t="str">
        <f t="shared" si="38"/>
        <v/>
      </c>
      <c r="AU89" s="39" t="str">
        <f t="shared" si="39"/>
        <v/>
      </c>
    </row>
    <row r="90" spans="1:47" x14ac:dyDescent="0.25">
      <c r="A90" s="92"/>
      <c r="B90" s="69"/>
      <c r="C90" s="69"/>
      <c r="H90" s="39">
        <f t="shared" si="40"/>
        <v>0</v>
      </c>
      <c r="I90" s="39">
        <f t="shared" si="41"/>
        <v>0</v>
      </c>
      <c r="J90" s="39">
        <f t="shared" si="42"/>
        <v>0</v>
      </c>
      <c r="M90" s="53"/>
      <c r="N90" s="39" t="str">
        <f t="shared" si="6"/>
        <v/>
      </c>
      <c r="O90" s="39" t="str">
        <f t="shared" si="7"/>
        <v/>
      </c>
      <c r="P90" s="39" t="str">
        <f t="shared" si="8"/>
        <v/>
      </c>
      <c r="Q90" s="39" t="str">
        <f t="shared" si="9"/>
        <v/>
      </c>
      <c r="R90" s="39" t="str">
        <f t="shared" si="10"/>
        <v/>
      </c>
      <c r="S90" s="39" t="str">
        <f t="shared" si="11"/>
        <v/>
      </c>
      <c r="T90" s="39" t="str">
        <f t="shared" si="12"/>
        <v/>
      </c>
      <c r="U90" s="39" t="str">
        <f t="shared" si="13"/>
        <v/>
      </c>
      <c r="V90" s="39" t="str">
        <f t="shared" si="14"/>
        <v/>
      </c>
      <c r="W90" s="39" t="str">
        <f t="shared" si="15"/>
        <v/>
      </c>
      <c r="X90" s="39" t="str">
        <f t="shared" si="16"/>
        <v/>
      </c>
      <c r="Y90" s="39" t="str">
        <f t="shared" si="17"/>
        <v/>
      </c>
      <c r="Z90" s="39" t="str">
        <f t="shared" si="18"/>
        <v/>
      </c>
      <c r="AA90" s="39" t="str">
        <f t="shared" si="19"/>
        <v/>
      </c>
      <c r="AB90" s="39" t="str">
        <f t="shared" si="20"/>
        <v/>
      </c>
      <c r="AC90" s="39" t="str">
        <f t="shared" si="21"/>
        <v/>
      </c>
      <c r="AD90" s="39" t="str">
        <f t="shared" si="22"/>
        <v/>
      </c>
      <c r="AE90" s="39" t="str">
        <f t="shared" si="23"/>
        <v/>
      </c>
      <c r="AF90" s="39" t="str">
        <f t="shared" si="24"/>
        <v/>
      </c>
      <c r="AG90" s="39" t="str">
        <f t="shared" si="25"/>
        <v/>
      </c>
      <c r="AH90" s="39" t="str">
        <f t="shared" si="26"/>
        <v/>
      </c>
      <c r="AI90" s="39" t="str">
        <f t="shared" si="27"/>
        <v/>
      </c>
      <c r="AJ90" s="39" t="str">
        <f t="shared" si="28"/>
        <v/>
      </c>
      <c r="AK90" s="39" t="str">
        <f t="shared" si="29"/>
        <v/>
      </c>
      <c r="AL90" s="39" t="str">
        <f t="shared" si="30"/>
        <v/>
      </c>
      <c r="AM90" s="39" t="str">
        <f t="shared" si="31"/>
        <v/>
      </c>
      <c r="AN90" s="39" t="str">
        <f t="shared" si="32"/>
        <v/>
      </c>
      <c r="AO90" s="39" t="str">
        <f t="shared" si="33"/>
        <v/>
      </c>
      <c r="AP90" s="39" t="str">
        <f t="shared" si="34"/>
        <v/>
      </c>
      <c r="AQ90" s="39" t="str">
        <f t="shared" si="35"/>
        <v/>
      </c>
      <c r="AR90" s="39" t="str">
        <f t="shared" si="36"/>
        <v/>
      </c>
      <c r="AS90" s="39" t="str">
        <f t="shared" si="37"/>
        <v/>
      </c>
      <c r="AT90" s="39" t="str">
        <f t="shared" si="38"/>
        <v/>
      </c>
      <c r="AU90" s="39" t="str">
        <f t="shared" si="39"/>
        <v/>
      </c>
    </row>
    <row r="91" spans="1:47" x14ac:dyDescent="0.25">
      <c r="A91" s="92"/>
      <c r="B91" s="69"/>
      <c r="C91" s="69"/>
      <c r="H91" s="39">
        <f t="shared" si="4"/>
        <v>0</v>
      </c>
      <c r="I91" s="39">
        <f t="shared" si="3"/>
        <v>0</v>
      </c>
      <c r="J91" s="39">
        <f t="shared" si="5"/>
        <v>0</v>
      </c>
      <c r="M91" s="53"/>
      <c r="N91" s="39" t="str">
        <f t="shared" si="6"/>
        <v/>
      </c>
      <c r="O91" s="39" t="str">
        <f t="shared" si="7"/>
        <v/>
      </c>
      <c r="P91" s="39" t="str">
        <f t="shared" si="8"/>
        <v/>
      </c>
      <c r="Q91" s="39" t="str">
        <f t="shared" si="9"/>
        <v/>
      </c>
      <c r="R91" s="39" t="str">
        <f t="shared" si="10"/>
        <v/>
      </c>
      <c r="S91" s="39" t="str">
        <f t="shared" si="11"/>
        <v/>
      </c>
      <c r="T91" s="39" t="str">
        <f t="shared" si="12"/>
        <v/>
      </c>
      <c r="U91" s="39" t="str">
        <f t="shared" si="13"/>
        <v/>
      </c>
      <c r="V91" s="39" t="str">
        <f t="shared" si="14"/>
        <v/>
      </c>
      <c r="W91" s="39" t="str">
        <f t="shared" si="15"/>
        <v/>
      </c>
      <c r="X91" s="39" t="str">
        <f t="shared" si="16"/>
        <v/>
      </c>
      <c r="Y91" s="39" t="str">
        <f t="shared" si="17"/>
        <v/>
      </c>
      <c r="Z91" s="39" t="str">
        <f t="shared" si="18"/>
        <v/>
      </c>
      <c r="AA91" s="39" t="str">
        <f t="shared" si="19"/>
        <v/>
      </c>
      <c r="AB91" s="39" t="str">
        <f t="shared" si="20"/>
        <v/>
      </c>
      <c r="AC91" s="39" t="str">
        <f t="shared" si="21"/>
        <v/>
      </c>
      <c r="AD91" s="39" t="str">
        <f t="shared" si="22"/>
        <v/>
      </c>
      <c r="AE91" s="39" t="str">
        <f t="shared" si="23"/>
        <v/>
      </c>
      <c r="AF91" s="39" t="str">
        <f t="shared" si="24"/>
        <v/>
      </c>
      <c r="AG91" s="39" t="str">
        <f t="shared" si="25"/>
        <v/>
      </c>
      <c r="AH91" s="39" t="str">
        <f t="shared" si="26"/>
        <v/>
      </c>
      <c r="AI91" s="39" t="str">
        <f t="shared" si="27"/>
        <v/>
      </c>
      <c r="AJ91" s="39" t="str">
        <f t="shared" si="28"/>
        <v/>
      </c>
      <c r="AK91" s="39" t="str">
        <f t="shared" si="29"/>
        <v/>
      </c>
      <c r="AL91" s="39" t="str">
        <f t="shared" si="30"/>
        <v/>
      </c>
      <c r="AM91" s="39" t="str">
        <f t="shared" si="31"/>
        <v/>
      </c>
      <c r="AN91" s="39" t="str">
        <f t="shared" si="32"/>
        <v/>
      </c>
      <c r="AO91" s="39" t="str">
        <f t="shared" si="33"/>
        <v/>
      </c>
      <c r="AP91" s="39" t="str">
        <f t="shared" si="34"/>
        <v/>
      </c>
      <c r="AQ91" s="39" t="str">
        <f t="shared" si="35"/>
        <v/>
      </c>
      <c r="AR91" s="39" t="str">
        <f t="shared" si="36"/>
        <v/>
      </c>
      <c r="AS91" s="39" t="str">
        <f t="shared" si="37"/>
        <v/>
      </c>
      <c r="AT91" s="39" t="str">
        <f t="shared" si="38"/>
        <v/>
      </c>
      <c r="AU91" s="39" t="str">
        <f t="shared" si="39"/>
        <v/>
      </c>
    </row>
    <row r="92" spans="1:47" x14ac:dyDescent="0.25">
      <c r="A92" s="92"/>
      <c r="B92" s="69"/>
      <c r="C92" s="69"/>
      <c r="H92" s="39">
        <f t="shared" si="4"/>
        <v>0</v>
      </c>
      <c r="I92" s="39">
        <f t="shared" si="3"/>
        <v>0</v>
      </c>
      <c r="J92" s="39">
        <f t="shared" si="5"/>
        <v>0</v>
      </c>
      <c r="M92" s="53"/>
      <c r="N92" s="39" t="str">
        <f t="shared" si="6"/>
        <v/>
      </c>
      <c r="O92" s="39" t="str">
        <f t="shared" si="7"/>
        <v/>
      </c>
      <c r="P92" s="39" t="str">
        <f t="shared" si="8"/>
        <v/>
      </c>
      <c r="Q92" s="39" t="str">
        <f t="shared" si="9"/>
        <v/>
      </c>
      <c r="R92" s="39" t="str">
        <f t="shared" si="10"/>
        <v/>
      </c>
      <c r="S92" s="39" t="str">
        <f t="shared" si="11"/>
        <v/>
      </c>
      <c r="T92" s="39" t="str">
        <f t="shared" si="12"/>
        <v/>
      </c>
      <c r="U92" s="39" t="str">
        <f t="shared" si="13"/>
        <v/>
      </c>
      <c r="V92" s="39" t="str">
        <f t="shared" si="14"/>
        <v/>
      </c>
      <c r="W92" s="39" t="str">
        <f t="shared" si="15"/>
        <v/>
      </c>
      <c r="X92" s="39" t="str">
        <f t="shared" si="16"/>
        <v/>
      </c>
      <c r="Y92" s="39" t="str">
        <f t="shared" si="17"/>
        <v/>
      </c>
      <c r="Z92" s="39" t="str">
        <f t="shared" si="18"/>
        <v/>
      </c>
      <c r="AA92" s="39" t="str">
        <f t="shared" si="19"/>
        <v/>
      </c>
      <c r="AB92" s="39" t="str">
        <f t="shared" si="20"/>
        <v/>
      </c>
      <c r="AC92" s="39" t="str">
        <f t="shared" si="21"/>
        <v/>
      </c>
      <c r="AD92" s="39" t="str">
        <f t="shared" si="22"/>
        <v/>
      </c>
      <c r="AE92" s="39" t="str">
        <f t="shared" si="23"/>
        <v/>
      </c>
      <c r="AF92" s="39" t="str">
        <f t="shared" si="24"/>
        <v/>
      </c>
      <c r="AG92" s="39" t="str">
        <f t="shared" si="25"/>
        <v/>
      </c>
      <c r="AH92" s="39" t="str">
        <f t="shared" si="26"/>
        <v/>
      </c>
      <c r="AI92" s="39" t="str">
        <f t="shared" si="27"/>
        <v/>
      </c>
      <c r="AJ92" s="39" t="str">
        <f t="shared" si="28"/>
        <v/>
      </c>
      <c r="AK92" s="39" t="str">
        <f t="shared" si="29"/>
        <v/>
      </c>
      <c r="AL92" s="39" t="str">
        <f t="shared" si="30"/>
        <v/>
      </c>
      <c r="AM92" s="39" t="str">
        <f t="shared" si="31"/>
        <v/>
      </c>
      <c r="AN92" s="39" t="str">
        <f t="shared" si="32"/>
        <v/>
      </c>
      <c r="AO92" s="39" t="str">
        <f t="shared" si="33"/>
        <v/>
      </c>
      <c r="AP92" s="39" t="str">
        <f t="shared" si="34"/>
        <v/>
      </c>
      <c r="AQ92" s="39" t="str">
        <f t="shared" si="35"/>
        <v/>
      </c>
      <c r="AR92" s="39" t="str">
        <f t="shared" si="36"/>
        <v/>
      </c>
      <c r="AS92" s="39" t="str">
        <f t="shared" si="37"/>
        <v/>
      </c>
      <c r="AT92" s="39" t="str">
        <f t="shared" si="38"/>
        <v/>
      </c>
      <c r="AU92" s="39" t="str">
        <f t="shared" si="39"/>
        <v/>
      </c>
    </row>
    <row r="93" spans="1:47" x14ac:dyDescent="0.25">
      <c r="A93" s="92"/>
      <c r="B93" s="69"/>
      <c r="C93" s="69"/>
      <c r="H93" s="39">
        <f t="shared" si="4"/>
        <v>0</v>
      </c>
      <c r="I93" s="39">
        <f t="shared" si="3"/>
        <v>0</v>
      </c>
      <c r="J93" s="39">
        <f t="shared" si="5"/>
        <v>0</v>
      </c>
      <c r="M93" s="53"/>
      <c r="N93" s="39" t="str">
        <f t="shared" si="6"/>
        <v/>
      </c>
      <c r="O93" s="39" t="str">
        <f t="shared" si="7"/>
        <v/>
      </c>
      <c r="P93" s="39" t="str">
        <f t="shared" si="8"/>
        <v/>
      </c>
      <c r="Q93" s="39" t="str">
        <f t="shared" si="9"/>
        <v/>
      </c>
      <c r="R93" s="39" t="str">
        <f t="shared" si="10"/>
        <v/>
      </c>
      <c r="S93" s="39" t="str">
        <f t="shared" si="11"/>
        <v/>
      </c>
      <c r="T93" s="39" t="str">
        <f t="shared" si="12"/>
        <v/>
      </c>
      <c r="U93" s="39" t="str">
        <f t="shared" si="13"/>
        <v/>
      </c>
      <c r="V93" s="39" t="str">
        <f t="shared" si="14"/>
        <v/>
      </c>
      <c r="W93" s="39" t="str">
        <f t="shared" si="15"/>
        <v/>
      </c>
      <c r="X93" s="39" t="str">
        <f t="shared" si="16"/>
        <v/>
      </c>
      <c r="Y93" s="39" t="str">
        <f t="shared" si="17"/>
        <v/>
      </c>
      <c r="Z93" s="39" t="str">
        <f t="shared" si="18"/>
        <v/>
      </c>
      <c r="AA93" s="39" t="str">
        <f t="shared" si="19"/>
        <v/>
      </c>
      <c r="AB93" s="39" t="str">
        <f t="shared" si="20"/>
        <v/>
      </c>
      <c r="AC93" s="39" t="str">
        <f t="shared" si="21"/>
        <v/>
      </c>
      <c r="AD93" s="39" t="str">
        <f t="shared" si="22"/>
        <v/>
      </c>
      <c r="AE93" s="39" t="str">
        <f t="shared" si="23"/>
        <v/>
      </c>
      <c r="AF93" s="39" t="str">
        <f t="shared" si="24"/>
        <v/>
      </c>
      <c r="AG93" s="39" t="str">
        <f t="shared" si="25"/>
        <v/>
      </c>
      <c r="AH93" s="39" t="str">
        <f t="shared" si="26"/>
        <v/>
      </c>
      <c r="AI93" s="39" t="str">
        <f t="shared" si="27"/>
        <v/>
      </c>
      <c r="AJ93" s="39" t="str">
        <f t="shared" si="28"/>
        <v/>
      </c>
      <c r="AK93" s="39" t="str">
        <f t="shared" si="29"/>
        <v/>
      </c>
      <c r="AL93" s="39" t="str">
        <f t="shared" si="30"/>
        <v/>
      </c>
      <c r="AM93" s="39" t="str">
        <f t="shared" si="31"/>
        <v/>
      </c>
      <c r="AN93" s="39" t="str">
        <f t="shared" si="32"/>
        <v/>
      </c>
      <c r="AO93" s="39" t="str">
        <f t="shared" si="33"/>
        <v/>
      </c>
      <c r="AP93" s="39" t="str">
        <f t="shared" si="34"/>
        <v/>
      </c>
      <c r="AQ93" s="39" t="str">
        <f t="shared" si="35"/>
        <v/>
      </c>
      <c r="AR93" s="39" t="str">
        <f t="shared" si="36"/>
        <v/>
      </c>
      <c r="AS93" s="39" t="str">
        <f t="shared" si="37"/>
        <v/>
      </c>
      <c r="AT93" s="39" t="str">
        <f t="shared" si="38"/>
        <v/>
      </c>
      <c r="AU93" s="39" t="str">
        <f t="shared" si="39"/>
        <v/>
      </c>
    </row>
    <row r="94" spans="1:47" x14ac:dyDescent="0.25">
      <c r="A94" s="92"/>
      <c r="B94" s="69"/>
      <c r="C94" s="69"/>
      <c r="H94" s="39">
        <f t="shared" si="4"/>
        <v>0</v>
      </c>
      <c r="I94" s="39">
        <f t="shared" si="3"/>
        <v>0</v>
      </c>
      <c r="J94" s="39">
        <f t="shared" si="5"/>
        <v>0</v>
      </c>
      <c r="M94" s="53"/>
      <c r="N94" s="39" t="str">
        <f t="shared" si="6"/>
        <v/>
      </c>
      <c r="O94" s="39" t="str">
        <f t="shared" si="7"/>
        <v/>
      </c>
      <c r="P94" s="39" t="str">
        <f t="shared" si="8"/>
        <v/>
      </c>
      <c r="Q94" s="39" t="str">
        <f t="shared" si="9"/>
        <v/>
      </c>
      <c r="R94" s="39" t="str">
        <f t="shared" si="10"/>
        <v/>
      </c>
      <c r="S94" s="39" t="str">
        <f t="shared" si="11"/>
        <v/>
      </c>
      <c r="T94" s="39" t="str">
        <f t="shared" si="12"/>
        <v/>
      </c>
      <c r="U94" s="39" t="str">
        <f t="shared" si="13"/>
        <v/>
      </c>
      <c r="V94" s="39" t="str">
        <f t="shared" si="14"/>
        <v/>
      </c>
      <c r="W94" s="39" t="str">
        <f t="shared" si="15"/>
        <v/>
      </c>
      <c r="X94" s="39" t="str">
        <f t="shared" si="16"/>
        <v/>
      </c>
      <c r="Y94" s="39" t="str">
        <f t="shared" si="17"/>
        <v/>
      </c>
      <c r="Z94" s="39" t="str">
        <f t="shared" si="18"/>
        <v/>
      </c>
      <c r="AA94" s="39" t="str">
        <f t="shared" si="19"/>
        <v/>
      </c>
      <c r="AB94" s="39" t="str">
        <f t="shared" si="20"/>
        <v/>
      </c>
      <c r="AC94" s="39" t="str">
        <f t="shared" si="21"/>
        <v/>
      </c>
      <c r="AD94" s="39" t="str">
        <f t="shared" si="22"/>
        <v/>
      </c>
      <c r="AE94" s="39" t="str">
        <f t="shared" si="23"/>
        <v/>
      </c>
      <c r="AF94" s="39" t="str">
        <f t="shared" si="24"/>
        <v/>
      </c>
      <c r="AG94" s="39" t="str">
        <f t="shared" si="25"/>
        <v/>
      </c>
      <c r="AH94" s="39" t="str">
        <f t="shared" si="26"/>
        <v/>
      </c>
      <c r="AI94" s="39" t="str">
        <f t="shared" si="27"/>
        <v/>
      </c>
      <c r="AJ94" s="39" t="str">
        <f t="shared" si="28"/>
        <v/>
      </c>
      <c r="AK94" s="39" t="str">
        <f t="shared" si="29"/>
        <v/>
      </c>
      <c r="AL94" s="39" t="str">
        <f t="shared" si="30"/>
        <v/>
      </c>
      <c r="AM94" s="39" t="str">
        <f t="shared" si="31"/>
        <v/>
      </c>
      <c r="AN94" s="39" t="str">
        <f t="shared" si="32"/>
        <v/>
      </c>
      <c r="AO94" s="39" t="str">
        <f t="shared" si="33"/>
        <v/>
      </c>
      <c r="AP94" s="39" t="str">
        <f t="shared" si="34"/>
        <v/>
      </c>
      <c r="AQ94" s="39" t="str">
        <f t="shared" si="35"/>
        <v/>
      </c>
      <c r="AR94" s="39" t="str">
        <f t="shared" si="36"/>
        <v/>
      </c>
      <c r="AS94" s="39" t="str">
        <f t="shared" si="37"/>
        <v/>
      </c>
      <c r="AT94" s="39" t="str">
        <f t="shared" si="38"/>
        <v/>
      </c>
      <c r="AU94" s="39" t="str">
        <f t="shared" si="39"/>
        <v/>
      </c>
    </row>
    <row r="95" spans="1:47" x14ac:dyDescent="0.25">
      <c r="A95" s="92"/>
      <c r="B95" s="69"/>
      <c r="C95" s="69"/>
      <c r="H95" s="39">
        <f t="shared" si="4"/>
        <v>0</v>
      </c>
      <c r="I95" s="39">
        <f t="shared" si="3"/>
        <v>0</v>
      </c>
      <c r="J95" s="39">
        <f t="shared" si="5"/>
        <v>0</v>
      </c>
      <c r="M95" s="53"/>
      <c r="N95" s="39" t="str">
        <f t="shared" si="6"/>
        <v/>
      </c>
      <c r="O95" s="39" t="str">
        <f t="shared" si="7"/>
        <v/>
      </c>
      <c r="P95" s="39" t="str">
        <f t="shared" si="8"/>
        <v/>
      </c>
      <c r="Q95" s="39" t="str">
        <f t="shared" si="9"/>
        <v/>
      </c>
      <c r="R95" s="39" t="str">
        <f t="shared" si="10"/>
        <v/>
      </c>
      <c r="S95" s="39" t="str">
        <f t="shared" si="11"/>
        <v/>
      </c>
      <c r="T95" s="39" t="str">
        <f t="shared" si="12"/>
        <v/>
      </c>
      <c r="U95" s="39" t="str">
        <f t="shared" si="13"/>
        <v/>
      </c>
      <c r="V95" s="39" t="str">
        <f t="shared" si="14"/>
        <v/>
      </c>
      <c r="W95" s="39" t="str">
        <f t="shared" si="15"/>
        <v/>
      </c>
      <c r="X95" s="39" t="str">
        <f t="shared" si="16"/>
        <v/>
      </c>
      <c r="Y95" s="39" t="str">
        <f t="shared" si="17"/>
        <v/>
      </c>
      <c r="Z95" s="39" t="str">
        <f t="shared" si="18"/>
        <v/>
      </c>
      <c r="AA95" s="39" t="str">
        <f t="shared" si="19"/>
        <v/>
      </c>
      <c r="AB95" s="39" t="str">
        <f t="shared" si="20"/>
        <v/>
      </c>
      <c r="AC95" s="39" t="str">
        <f t="shared" si="21"/>
        <v/>
      </c>
      <c r="AD95" s="39" t="str">
        <f t="shared" si="22"/>
        <v/>
      </c>
      <c r="AE95" s="39" t="str">
        <f t="shared" si="23"/>
        <v/>
      </c>
      <c r="AF95" s="39" t="str">
        <f t="shared" si="24"/>
        <v/>
      </c>
      <c r="AG95" s="39" t="str">
        <f t="shared" si="25"/>
        <v/>
      </c>
      <c r="AH95" s="39" t="str">
        <f t="shared" si="26"/>
        <v/>
      </c>
      <c r="AI95" s="39" t="str">
        <f t="shared" si="27"/>
        <v/>
      </c>
      <c r="AJ95" s="39" t="str">
        <f t="shared" si="28"/>
        <v/>
      </c>
      <c r="AK95" s="39" t="str">
        <f t="shared" si="29"/>
        <v/>
      </c>
      <c r="AL95" s="39" t="str">
        <f t="shared" si="30"/>
        <v/>
      </c>
      <c r="AM95" s="39" t="str">
        <f t="shared" si="31"/>
        <v/>
      </c>
      <c r="AN95" s="39" t="str">
        <f t="shared" si="32"/>
        <v/>
      </c>
      <c r="AO95" s="39" t="str">
        <f t="shared" si="33"/>
        <v/>
      </c>
      <c r="AP95" s="39" t="str">
        <f t="shared" si="34"/>
        <v/>
      </c>
      <c r="AQ95" s="39" t="str">
        <f t="shared" si="35"/>
        <v/>
      </c>
      <c r="AR95" s="39" t="str">
        <f t="shared" si="36"/>
        <v/>
      </c>
      <c r="AS95" s="39" t="str">
        <f t="shared" si="37"/>
        <v/>
      </c>
      <c r="AT95" s="39" t="str">
        <f t="shared" si="38"/>
        <v/>
      </c>
      <c r="AU95" s="39" t="str">
        <f t="shared" si="39"/>
        <v/>
      </c>
    </row>
    <row r="96" spans="1:47" x14ac:dyDescent="0.25">
      <c r="A96" s="92"/>
      <c r="B96" s="69"/>
      <c r="C96" s="69"/>
      <c r="H96" s="39">
        <f t="shared" si="4"/>
        <v>0</v>
      </c>
      <c r="I96" s="39">
        <f t="shared" ref="I96:I126" si="43">IF(vatstatusq3="Y",IF(OR(K96="Sales income",K96="Vat expense",K96="Capital (vat)"),ROUND(H96*_vrq3/(1+_vrq3),2),0),IF(AND(vatstatusq3="F",K96="Sales income"),ROUND(H96*frvrq3,2),IF(AND(vatstatusq3="F",K96="Capital (vat)",H96&lt;=-2000),ROUND(H96*stdvrq3/(1+stdvrq3),2),0)))</f>
        <v>0</v>
      </c>
      <c r="J96" s="39">
        <f t="shared" si="5"/>
        <v>0</v>
      </c>
      <c r="M96" s="53"/>
      <c r="N96" s="39" t="str">
        <f t="shared" si="6"/>
        <v/>
      </c>
      <c r="O96" s="39" t="str">
        <f t="shared" si="7"/>
        <v/>
      </c>
      <c r="P96" s="39" t="str">
        <f t="shared" si="8"/>
        <v/>
      </c>
      <c r="Q96" s="39" t="str">
        <f t="shared" si="9"/>
        <v/>
      </c>
      <c r="R96" s="39" t="str">
        <f t="shared" si="10"/>
        <v/>
      </c>
      <c r="S96" s="39" t="str">
        <f t="shared" si="11"/>
        <v/>
      </c>
      <c r="T96" s="39" t="str">
        <f t="shared" si="12"/>
        <v/>
      </c>
      <c r="U96" s="39" t="str">
        <f t="shared" si="13"/>
        <v/>
      </c>
      <c r="V96" s="39" t="str">
        <f t="shared" si="14"/>
        <v/>
      </c>
      <c r="W96" s="39" t="str">
        <f t="shared" si="15"/>
        <v/>
      </c>
      <c r="X96" s="39" t="str">
        <f t="shared" si="16"/>
        <v/>
      </c>
      <c r="Y96" s="39" t="str">
        <f t="shared" si="17"/>
        <v/>
      </c>
      <c r="Z96" s="39" t="str">
        <f t="shared" si="18"/>
        <v/>
      </c>
      <c r="AA96" s="39" t="str">
        <f t="shared" si="19"/>
        <v/>
      </c>
      <c r="AB96" s="39" t="str">
        <f t="shared" si="20"/>
        <v/>
      </c>
      <c r="AC96" s="39" t="str">
        <f t="shared" si="21"/>
        <v/>
      </c>
      <c r="AD96" s="39" t="str">
        <f t="shared" si="22"/>
        <v/>
      </c>
      <c r="AE96" s="39" t="str">
        <f t="shared" si="23"/>
        <v/>
      </c>
      <c r="AF96" s="39" t="str">
        <f t="shared" si="24"/>
        <v/>
      </c>
      <c r="AG96" s="39" t="str">
        <f t="shared" si="25"/>
        <v/>
      </c>
      <c r="AH96" s="39" t="str">
        <f t="shared" si="26"/>
        <v/>
      </c>
      <c r="AI96" s="39" t="str">
        <f t="shared" si="27"/>
        <v/>
      </c>
      <c r="AJ96" s="39" t="str">
        <f t="shared" si="28"/>
        <v/>
      </c>
      <c r="AK96" s="39" t="str">
        <f t="shared" si="29"/>
        <v/>
      </c>
      <c r="AL96" s="39" t="str">
        <f t="shared" si="30"/>
        <v/>
      </c>
      <c r="AM96" s="39" t="str">
        <f t="shared" si="31"/>
        <v/>
      </c>
      <c r="AN96" s="39" t="str">
        <f t="shared" si="32"/>
        <v/>
      </c>
      <c r="AO96" s="39" t="str">
        <f t="shared" si="33"/>
        <v/>
      </c>
      <c r="AP96" s="39" t="str">
        <f t="shared" si="34"/>
        <v/>
      </c>
      <c r="AQ96" s="39" t="str">
        <f t="shared" si="35"/>
        <v/>
      </c>
      <c r="AR96" s="39" t="str">
        <f t="shared" si="36"/>
        <v/>
      </c>
      <c r="AS96" s="39" t="str">
        <f t="shared" si="37"/>
        <v/>
      </c>
      <c r="AT96" s="39" t="str">
        <f t="shared" si="38"/>
        <v/>
      </c>
      <c r="AU96" s="39" t="str">
        <f t="shared" si="39"/>
        <v/>
      </c>
    </row>
    <row r="97" spans="1:47" x14ac:dyDescent="0.25">
      <c r="A97" s="92"/>
      <c r="B97" s="69"/>
      <c r="C97" s="69"/>
      <c r="H97" s="39">
        <f t="shared" si="4"/>
        <v>0</v>
      </c>
      <c r="I97" s="39">
        <f t="shared" si="43"/>
        <v>0</v>
      </c>
      <c r="J97" s="39">
        <f t="shared" si="5"/>
        <v>0</v>
      </c>
      <c r="M97" s="53"/>
      <c r="N97" s="39" t="str">
        <f t="shared" si="6"/>
        <v/>
      </c>
      <c r="O97" s="39" t="str">
        <f t="shared" si="7"/>
        <v/>
      </c>
      <c r="P97" s="39" t="str">
        <f t="shared" si="8"/>
        <v/>
      </c>
      <c r="Q97" s="39" t="str">
        <f t="shared" si="9"/>
        <v/>
      </c>
      <c r="R97" s="39" t="str">
        <f t="shared" si="10"/>
        <v/>
      </c>
      <c r="S97" s="39" t="str">
        <f t="shared" si="11"/>
        <v/>
      </c>
      <c r="T97" s="39" t="str">
        <f t="shared" si="12"/>
        <v/>
      </c>
      <c r="U97" s="39" t="str">
        <f t="shared" si="13"/>
        <v/>
      </c>
      <c r="V97" s="39" t="str">
        <f t="shared" si="14"/>
        <v/>
      </c>
      <c r="W97" s="39" t="str">
        <f t="shared" si="15"/>
        <v/>
      </c>
      <c r="X97" s="39" t="str">
        <f t="shared" si="16"/>
        <v/>
      </c>
      <c r="Y97" s="39" t="str">
        <f t="shared" si="17"/>
        <v/>
      </c>
      <c r="Z97" s="39" t="str">
        <f t="shared" si="18"/>
        <v/>
      </c>
      <c r="AA97" s="39" t="str">
        <f t="shared" si="19"/>
        <v/>
      </c>
      <c r="AB97" s="39" t="str">
        <f t="shared" si="20"/>
        <v/>
      </c>
      <c r="AC97" s="39" t="str">
        <f t="shared" si="21"/>
        <v/>
      </c>
      <c r="AD97" s="39" t="str">
        <f t="shared" si="22"/>
        <v/>
      </c>
      <c r="AE97" s="39" t="str">
        <f t="shared" si="23"/>
        <v/>
      </c>
      <c r="AF97" s="39" t="str">
        <f t="shared" si="24"/>
        <v/>
      </c>
      <c r="AG97" s="39" t="str">
        <f t="shared" si="25"/>
        <v/>
      </c>
      <c r="AH97" s="39" t="str">
        <f t="shared" si="26"/>
        <v/>
      </c>
      <c r="AI97" s="39" t="str">
        <f t="shared" si="27"/>
        <v/>
      </c>
      <c r="AJ97" s="39" t="str">
        <f t="shared" si="28"/>
        <v/>
      </c>
      <c r="AK97" s="39" t="str">
        <f t="shared" si="29"/>
        <v/>
      </c>
      <c r="AL97" s="39" t="str">
        <f t="shared" si="30"/>
        <v/>
      </c>
      <c r="AM97" s="39" t="str">
        <f t="shared" si="31"/>
        <v/>
      </c>
      <c r="AN97" s="39" t="str">
        <f t="shared" si="32"/>
        <v/>
      </c>
      <c r="AO97" s="39" t="str">
        <f t="shared" si="33"/>
        <v/>
      </c>
      <c r="AP97" s="39" t="str">
        <f t="shared" si="34"/>
        <v/>
      </c>
      <c r="AQ97" s="39" t="str">
        <f t="shared" si="35"/>
        <v/>
      </c>
      <c r="AR97" s="39" t="str">
        <f t="shared" si="36"/>
        <v/>
      </c>
      <c r="AS97" s="39" t="str">
        <f t="shared" si="37"/>
        <v/>
      </c>
      <c r="AT97" s="39" t="str">
        <f t="shared" si="38"/>
        <v/>
      </c>
      <c r="AU97" s="39" t="str">
        <f t="shared" si="39"/>
        <v/>
      </c>
    </row>
    <row r="98" spans="1:47" x14ac:dyDescent="0.25">
      <c r="A98" s="92"/>
      <c r="B98" s="69"/>
      <c r="C98" s="69"/>
      <c r="H98" s="39">
        <f t="shared" si="4"/>
        <v>0</v>
      </c>
      <c r="I98" s="39">
        <f t="shared" si="43"/>
        <v>0</v>
      </c>
      <c r="J98" s="39">
        <f t="shared" si="5"/>
        <v>0</v>
      </c>
      <c r="M98" s="53"/>
      <c r="N98" s="39" t="str">
        <f t="shared" si="6"/>
        <v/>
      </c>
      <c r="O98" s="39" t="str">
        <f t="shared" si="7"/>
        <v/>
      </c>
      <c r="P98" s="39" t="str">
        <f t="shared" si="8"/>
        <v/>
      </c>
      <c r="Q98" s="39" t="str">
        <f t="shared" si="9"/>
        <v/>
      </c>
      <c r="R98" s="39" t="str">
        <f t="shared" si="10"/>
        <v/>
      </c>
      <c r="S98" s="39" t="str">
        <f t="shared" si="11"/>
        <v/>
      </c>
      <c r="T98" s="39" t="str">
        <f t="shared" si="12"/>
        <v/>
      </c>
      <c r="U98" s="39" t="str">
        <f t="shared" si="13"/>
        <v/>
      </c>
      <c r="V98" s="39" t="str">
        <f t="shared" si="14"/>
        <v/>
      </c>
      <c r="W98" s="39" t="str">
        <f t="shared" si="15"/>
        <v/>
      </c>
      <c r="X98" s="39" t="str">
        <f t="shared" si="16"/>
        <v/>
      </c>
      <c r="Y98" s="39" t="str">
        <f t="shared" si="17"/>
        <v/>
      </c>
      <c r="Z98" s="39" t="str">
        <f t="shared" si="18"/>
        <v/>
      </c>
      <c r="AA98" s="39" t="str">
        <f t="shared" si="19"/>
        <v/>
      </c>
      <c r="AB98" s="39" t="str">
        <f t="shared" si="20"/>
        <v/>
      </c>
      <c r="AC98" s="39" t="str">
        <f t="shared" si="21"/>
        <v/>
      </c>
      <c r="AD98" s="39" t="str">
        <f t="shared" si="22"/>
        <v/>
      </c>
      <c r="AE98" s="39" t="str">
        <f t="shared" si="23"/>
        <v/>
      </c>
      <c r="AF98" s="39" t="str">
        <f t="shared" si="24"/>
        <v/>
      </c>
      <c r="AG98" s="39" t="str">
        <f t="shared" si="25"/>
        <v/>
      </c>
      <c r="AH98" s="39" t="str">
        <f t="shared" si="26"/>
        <v/>
      </c>
      <c r="AI98" s="39" t="str">
        <f t="shared" si="27"/>
        <v/>
      </c>
      <c r="AJ98" s="39" t="str">
        <f t="shared" si="28"/>
        <v/>
      </c>
      <c r="AK98" s="39" t="str">
        <f t="shared" si="29"/>
        <v/>
      </c>
      <c r="AL98" s="39" t="str">
        <f t="shared" si="30"/>
        <v/>
      </c>
      <c r="AM98" s="39" t="str">
        <f t="shared" si="31"/>
        <v/>
      </c>
      <c r="AN98" s="39" t="str">
        <f t="shared" si="32"/>
        <v/>
      </c>
      <c r="AO98" s="39" t="str">
        <f t="shared" si="33"/>
        <v/>
      </c>
      <c r="AP98" s="39" t="str">
        <f t="shared" si="34"/>
        <v/>
      </c>
      <c r="AQ98" s="39" t="str">
        <f t="shared" si="35"/>
        <v/>
      </c>
      <c r="AR98" s="39" t="str">
        <f t="shared" si="36"/>
        <v/>
      </c>
      <c r="AS98" s="39" t="str">
        <f t="shared" si="37"/>
        <v/>
      </c>
      <c r="AT98" s="39" t="str">
        <f t="shared" si="38"/>
        <v/>
      </c>
      <c r="AU98" s="39" t="str">
        <f t="shared" si="39"/>
        <v/>
      </c>
    </row>
    <row r="99" spans="1:47" x14ac:dyDescent="0.25">
      <c r="A99" s="92"/>
      <c r="B99" s="69"/>
      <c r="C99" s="69"/>
      <c r="H99" s="39">
        <f t="shared" si="4"/>
        <v>0</v>
      </c>
      <c r="I99" s="39">
        <f t="shared" si="43"/>
        <v>0</v>
      </c>
      <c r="J99" s="39">
        <f t="shared" si="5"/>
        <v>0</v>
      </c>
      <c r="M99" s="53"/>
      <c r="N99" s="39" t="str">
        <f t="shared" si="6"/>
        <v/>
      </c>
      <c r="O99" s="39" t="str">
        <f t="shared" si="7"/>
        <v/>
      </c>
      <c r="P99" s="39" t="str">
        <f t="shared" si="8"/>
        <v/>
      </c>
      <c r="Q99" s="39" t="str">
        <f t="shared" si="9"/>
        <v/>
      </c>
      <c r="R99" s="39" t="str">
        <f t="shared" si="10"/>
        <v/>
      </c>
      <c r="S99" s="39" t="str">
        <f t="shared" si="11"/>
        <v/>
      </c>
      <c r="T99" s="39" t="str">
        <f t="shared" si="12"/>
        <v/>
      </c>
      <c r="U99" s="39" t="str">
        <f t="shared" si="13"/>
        <v/>
      </c>
      <c r="V99" s="39" t="str">
        <f t="shared" si="14"/>
        <v/>
      </c>
      <c r="W99" s="39" t="str">
        <f t="shared" si="15"/>
        <v/>
      </c>
      <c r="X99" s="39" t="str">
        <f t="shared" si="16"/>
        <v/>
      </c>
      <c r="Y99" s="39" t="str">
        <f t="shared" si="17"/>
        <v/>
      </c>
      <c r="Z99" s="39" t="str">
        <f t="shared" si="18"/>
        <v/>
      </c>
      <c r="AA99" s="39" t="str">
        <f t="shared" si="19"/>
        <v/>
      </c>
      <c r="AB99" s="39" t="str">
        <f t="shared" si="20"/>
        <v/>
      </c>
      <c r="AC99" s="39" t="str">
        <f t="shared" si="21"/>
        <v/>
      </c>
      <c r="AD99" s="39" t="str">
        <f t="shared" si="22"/>
        <v/>
      </c>
      <c r="AE99" s="39" t="str">
        <f t="shared" si="23"/>
        <v/>
      </c>
      <c r="AF99" s="39" t="str">
        <f t="shared" si="24"/>
        <v/>
      </c>
      <c r="AG99" s="39" t="str">
        <f t="shared" si="25"/>
        <v/>
      </c>
      <c r="AH99" s="39" t="str">
        <f t="shared" si="26"/>
        <v/>
      </c>
      <c r="AI99" s="39" t="str">
        <f t="shared" si="27"/>
        <v/>
      </c>
      <c r="AJ99" s="39" t="str">
        <f t="shared" si="28"/>
        <v/>
      </c>
      <c r="AK99" s="39" t="str">
        <f t="shared" si="29"/>
        <v/>
      </c>
      <c r="AL99" s="39" t="str">
        <f t="shared" si="30"/>
        <v/>
      </c>
      <c r="AM99" s="39" t="str">
        <f t="shared" si="31"/>
        <v/>
      </c>
      <c r="AN99" s="39" t="str">
        <f t="shared" si="32"/>
        <v/>
      </c>
      <c r="AO99" s="39" t="str">
        <f t="shared" si="33"/>
        <v/>
      </c>
      <c r="AP99" s="39" t="str">
        <f t="shared" si="34"/>
        <v/>
      </c>
      <c r="AQ99" s="39" t="str">
        <f t="shared" si="35"/>
        <v/>
      </c>
      <c r="AR99" s="39" t="str">
        <f t="shared" si="36"/>
        <v/>
      </c>
      <c r="AS99" s="39" t="str">
        <f t="shared" si="37"/>
        <v/>
      </c>
      <c r="AT99" s="39" t="str">
        <f t="shared" si="38"/>
        <v/>
      </c>
      <c r="AU99" s="39" t="str">
        <f t="shared" si="39"/>
        <v/>
      </c>
    </row>
    <row r="100" spans="1:47" x14ac:dyDescent="0.25">
      <c r="A100" s="92"/>
      <c r="B100" s="69"/>
      <c r="C100" s="69"/>
      <c r="H100" s="39">
        <f t="shared" si="4"/>
        <v>0</v>
      </c>
      <c r="I100" s="39">
        <f t="shared" si="43"/>
        <v>0</v>
      </c>
      <c r="J100" s="39">
        <f t="shared" si="5"/>
        <v>0</v>
      </c>
      <c r="M100" s="53"/>
      <c r="N100" s="39" t="str">
        <f t="shared" si="6"/>
        <v/>
      </c>
      <c r="O100" s="39" t="str">
        <f t="shared" si="7"/>
        <v/>
      </c>
      <c r="P100" s="39" t="str">
        <f t="shared" si="8"/>
        <v/>
      </c>
      <c r="Q100" s="39" t="str">
        <f t="shared" si="9"/>
        <v/>
      </c>
      <c r="R100" s="39" t="str">
        <f t="shared" si="10"/>
        <v/>
      </c>
      <c r="S100" s="39" t="str">
        <f t="shared" si="11"/>
        <v/>
      </c>
      <c r="T100" s="39" t="str">
        <f t="shared" si="12"/>
        <v/>
      </c>
      <c r="U100" s="39" t="str">
        <f t="shared" si="13"/>
        <v/>
      </c>
      <c r="V100" s="39" t="str">
        <f t="shared" si="14"/>
        <v/>
      </c>
      <c r="W100" s="39" t="str">
        <f t="shared" si="15"/>
        <v/>
      </c>
      <c r="X100" s="39" t="str">
        <f t="shared" si="16"/>
        <v/>
      </c>
      <c r="Y100" s="39" t="str">
        <f t="shared" si="17"/>
        <v/>
      </c>
      <c r="Z100" s="39" t="str">
        <f t="shared" si="18"/>
        <v/>
      </c>
      <c r="AA100" s="39" t="str">
        <f t="shared" si="19"/>
        <v/>
      </c>
      <c r="AB100" s="39" t="str">
        <f t="shared" si="20"/>
        <v/>
      </c>
      <c r="AC100" s="39" t="str">
        <f t="shared" si="21"/>
        <v/>
      </c>
      <c r="AD100" s="39" t="str">
        <f t="shared" si="22"/>
        <v/>
      </c>
      <c r="AE100" s="39" t="str">
        <f t="shared" si="23"/>
        <v/>
      </c>
      <c r="AF100" s="39" t="str">
        <f t="shared" si="24"/>
        <v/>
      </c>
      <c r="AG100" s="39" t="str">
        <f t="shared" si="25"/>
        <v/>
      </c>
      <c r="AH100" s="39" t="str">
        <f t="shared" si="26"/>
        <v/>
      </c>
      <c r="AI100" s="39" t="str">
        <f t="shared" si="27"/>
        <v/>
      </c>
      <c r="AJ100" s="39" t="str">
        <f t="shared" si="28"/>
        <v/>
      </c>
      <c r="AK100" s="39" t="str">
        <f t="shared" si="29"/>
        <v/>
      </c>
      <c r="AL100" s="39" t="str">
        <f t="shared" si="30"/>
        <v/>
      </c>
      <c r="AM100" s="39" t="str">
        <f t="shared" si="31"/>
        <v/>
      </c>
      <c r="AN100" s="39" t="str">
        <f t="shared" si="32"/>
        <v/>
      </c>
      <c r="AO100" s="39" t="str">
        <f t="shared" si="33"/>
        <v/>
      </c>
      <c r="AP100" s="39" t="str">
        <f t="shared" si="34"/>
        <v/>
      </c>
      <c r="AQ100" s="39" t="str">
        <f t="shared" si="35"/>
        <v/>
      </c>
      <c r="AR100" s="39" t="str">
        <f t="shared" si="36"/>
        <v/>
      </c>
      <c r="AS100" s="39" t="str">
        <f t="shared" si="37"/>
        <v/>
      </c>
      <c r="AT100" s="39" t="str">
        <f t="shared" si="38"/>
        <v/>
      </c>
      <c r="AU100" s="39" t="str">
        <f t="shared" si="39"/>
        <v/>
      </c>
    </row>
    <row r="101" spans="1:47" x14ac:dyDescent="0.25">
      <c r="A101" s="92"/>
      <c r="B101" s="69"/>
      <c r="C101" s="69"/>
      <c r="H101" s="39">
        <f t="shared" si="4"/>
        <v>0</v>
      </c>
      <c r="I101" s="39">
        <f t="shared" si="43"/>
        <v>0</v>
      </c>
      <c r="J101" s="39">
        <f t="shared" si="5"/>
        <v>0</v>
      </c>
      <c r="M101" s="53"/>
      <c r="N101" s="39" t="str">
        <f t="shared" si="6"/>
        <v/>
      </c>
      <c r="O101" s="39" t="str">
        <f t="shared" si="7"/>
        <v/>
      </c>
      <c r="P101" s="39" t="str">
        <f t="shared" si="8"/>
        <v/>
      </c>
      <c r="Q101" s="39" t="str">
        <f t="shared" si="9"/>
        <v/>
      </c>
      <c r="R101" s="39" t="str">
        <f t="shared" si="10"/>
        <v/>
      </c>
      <c r="S101" s="39" t="str">
        <f t="shared" si="11"/>
        <v/>
      </c>
      <c r="T101" s="39" t="str">
        <f t="shared" si="12"/>
        <v/>
      </c>
      <c r="U101" s="39" t="str">
        <f t="shared" si="13"/>
        <v/>
      </c>
      <c r="V101" s="39" t="str">
        <f t="shared" si="14"/>
        <v/>
      </c>
      <c r="W101" s="39" t="str">
        <f t="shared" si="15"/>
        <v/>
      </c>
      <c r="X101" s="39" t="str">
        <f t="shared" si="16"/>
        <v/>
      </c>
      <c r="Y101" s="39" t="str">
        <f t="shared" si="17"/>
        <v/>
      </c>
      <c r="Z101" s="39" t="str">
        <f t="shared" si="18"/>
        <v/>
      </c>
      <c r="AA101" s="39" t="str">
        <f t="shared" si="19"/>
        <v/>
      </c>
      <c r="AB101" s="39" t="str">
        <f t="shared" si="20"/>
        <v/>
      </c>
      <c r="AC101" s="39" t="str">
        <f t="shared" si="21"/>
        <v/>
      </c>
      <c r="AD101" s="39" t="str">
        <f t="shared" si="22"/>
        <v/>
      </c>
      <c r="AE101" s="39" t="str">
        <f t="shared" si="23"/>
        <v/>
      </c>
      <c r="AF101" s="39" t="str">
        <f t="shared" si="24"/>
        <v/>
      </c>
      <c r="AG101" s="39" t="str">
        <f t="shared" si="25"/>
        <v/>
      </c>
      <c r="AH101" s="39" t="str">
        <f t="shared" si="26"/>
        <v/>
      </c>
      <c r="AI101" s="39" t="str">
        <f t="shared" si="27"/>
        <v/>
      </c>
      <c r="AJ101" s="39" t="str">
        <f t="shared" si="28"/>
        <v/>
      </c>
      <c r="AK101" s="39" t="str">
        <f t="shared" si="29"/>
        <v/>
      </c>
      <c r="AL101" s="39" t="str">
        <f t="shared" si="30"/>
        <v/>
      </c>
      <c r="AM101" s="39" t="str">
        <f t="shared" si="31"/>
        <v/>
      </c>
      <c r="AN101" s="39" t="str">
        <f t="shared" si="32"/>
        <v/>
      </c>
      <c r="AO101" s="39" t="str">
        <f t="shared" si="33"/>
        <v/>
      </c>
      <c r="AP101" s="39" t="str">
        <f t="shared" si="34"/>
        <v/>
      </c>
      <c r="AQ101" s="39" t="str">
        <f t="shared" si="35"/>
        <v/>
      </c>
      <c r="AR101" s="39" t="str">
        <f t="shared" si="36"/>
        <v/>
      </c>
      <c r="AS101" s="39" t="str">
        <f t="shared" si="37"/>
        <v/>
      </c>
      <c r="AT101" s="39" t="str">
        <f t="shared" si="38"/>
        <v/>
      </c>
      <c r="AU101" s="39" t="str">
        <f t="shared" si="39"/>
        <v/>
      </c>
    </row>
    <row r="102" spans="1:47" x14ac:dyDescent="0.25">
      <c r="A102" s="92"/>
      <c r="B102" s="69"/>
      <c r="C102" s="69"/>
      <c r="H102" s="39">
        <f t="shared" si="4"/>
        <v>0</v>
      </c>
      <c r="I102" s="39">
        <f t="shared" si="43"/>
        <v>0</v>
      </c>
      <c r="J102" s="39">
        <f t="shared" si="5"/>
        <v>0</v>
      </c>
      <c r="M102" s="53"/>
      <c r="N102" s="39" t="str">
        <f t="shared" si="6"/>
        <v/>
      </c>
      <c r="O102" s="39" t="str">
        <f t="shared" si="7"/>
        <v/>
      </c>
      <c r="P102" s="39" t="str">
        <f t="shared" si="8"/>
        <v/>
      </c>
      <c r="Q102" s="39" t="str">
        <f t="shared" si="9"/>
        <v/>
      </c>
      <c r="R102" s="39" t="str">
        <f t="shared" si="10"/>
        <v/>
      </c>
      <c r="S102" s="39" t="str">
        <f t="shared" si="11"/>
        <v/>
      </c>
      <c r="T102" s="39" t="str">
        <f t="shared" si="12"/>
        <v/>
      </c>
      <c r="U102" s="39" t="str">
        <f t="shared" si="13"/>
        <v/>
      </c>
      <c r="V102" s="39" t="str">
        <f t="shared" si="14"/>
        <v/>
      </c>
      <c r="W102" s="39" t="str">
        <f t="shared" si="15"/>
        <v/>
      </c>
      <c r="X102" s="39" t="str">
        <f t="shared" si="16"/>
        <v/>
      </c>
      <c r="Y102" s="39" t="str">
        <f t="shared" si="17"/>
        <v/>
      </c>
      <c r="Z102" s="39" t="str">
        <f t="shared" si="18"/>
        <v/>
      </c>
      <c r="AA102" s="39" t="str">
        <f t="shared" si="19"/>
        <v/>
      </c>
      <c r="AB102" s="39" t="str">
        <f t="shared" si="20"/>
        <v/>
      </c>
      <c r="AC102" s="39" t="str">
        <f t="shared" si="21"/>
        <v/>
      </c>
      <c r="AD102" s="39" t="str">
        <f t="shared" si="22"/>
        <v/>
      </c>
      <c r="AE102" s="39" t="str">
        <f t="shared" si="23"/>
        <v/>
      </c>
      <c r="AF102" s="39" t="str">
        <f t="shared" si="24"/>
        <v/>
      </c>
      <c r="AG102" s="39" t="str">
        <f t="shared" si="25"/>
        <v/>
      </c>
      <c r="AH102" s="39" t="str">
        <f t="shared" si="26"/>
        <v/>
      </c>
      <c r="AI102" s="39" t="str">
        <f t="shared" si="27"/>
        <v/>
      </c>
      <c r="AJ102" s="39" t="str">
        <f t="shared" si="28"/>
        <v/>
      </c>
      <c r="AK102" s="39" t="str">
        <f t="shared" si="29"/>
        <v/>
      </c>
      <c r="AL102" s="39" t="str">
        <f t="shared" si="30"/>
        <v/>
      </c>
      <c r="AM102" s="39" t="str">
        <f t="shared" si="31"/>
        <v/>
      </c>
      <c r="AN102" s="39" t="str">
        <f t="shared" si="32"/>
        <v/>
      </c>
      <c r="AO102" s="39" t="str">
        <f t="shared" si="33"/>
        <v/>
      </c>
      <c r="AP102" s="39" t="str">
        <f t="shared" si="34"/>
        <v/>
      </c>
      <c r="AQ102" s="39" t="str">
        <f t="shared" si="35"/>
        <v/>
      </c>
      <c r="AR102" s="39" t="str">
        <f t="shared" si="36"/>
        <v/>
      </c>
      <c r="AS102" s="39" t="str">
        <f t="shared" si="37"/>
        <v/>
      </c>
      <c r="AT102" s="39" t="str">
        <f t="shared" si="38"/>
        <v/>
      </c>
      <c r="AU102" s="39" t="str">
        <f t="shared" si="39"/>
        <v/>
      </c>
    </row>
    <row r="103" spans="1:47" x14ac:dyDescent="0.25">
      <c r="A103" s="92"/>
      <c r="B103" s="69"/>
      <c r="C103" s="69"/>
      <c r="H103" s="39">
        <f t="shared" si="4"/>
        <v>0</v>
      </c>
      <c r="I103" s="39">
        <f t="shared" si="43"/>
        <v>0</v>
      </c>
      <c r="J103" s="39">
        <f t="shared" si="5"/>
        <v>0</v>
      </c>
      <c r="M103" s="53"/>
      <c r="N103" s="39" t="str">
        <f t="shared" si="6"/>
        <v/>
      </c>
      <c r="O103" s="39" t="str">
        <f t="shared" si="7"/>
        <v/>
      </c>
      <c r="P103" s="39" t="str">
        <f t="shared" si="8"/>
        <v/>
      </c>
      <c r="Q103" s="39" t="str">
        <f t="shared" si="9"/>
        <v/>
      </c>
      <c r="R103" s="39" t="str">
        <f t="shared" si="10"/>
        <v/>
      </c>
      <c r="S103" s="39" t="str">
        <f t="shared" si="11"/>
        <v/>
      </c>
      <c r="T103" s="39" t="str">
        <f t="shared" si="12"/>
        <v/>
      </c>
      <c r="U103" s="39" t="str">
        <f t="shared" si="13"/>
        <v/>
      </c>
      <c r="V103" s="39" t="str">
        <f t="shared" si="14"/>
        <v/>
      </c>
      <c r="W103" s="39" t="str">
        <f t="shared" si="15"/>
        <v/>
      </c>
      <c r="X103" s="39" t="str">
        <f t="shared" si="16"/>
        <v/>
      </c>
      <c r="Y103" s="39" t="str">
        <f t="shared" si="17"/>
        <v/>
      </c>
      <c r="Z103" s="39" t="str">
        <f t="shared" si="18"/>
        <v/>
      </c>
      <c r="AA103" s="39" t="str">
        <f t="shared" si="19"/>
        <v/>
      </c>
      <c r="AB103" s="39" t="str">
        <f t="shared" si="20"/>
        <v/>
      </c>
      <c r="AC103" s="39" t="str">
        <f t="shared" si="21"/>
        <v/>
      </c>
      <c r="AD103" s="39" t="str">
        <f t="shared" si="22"/>
        <v/>
      </c>
      <c r="AE103" s="39" t="str">
        <f t="shared" si="23"/>
        <v/>
      </c>
      <c r="AF103" s="39" t="str">
        <f t="shared" si="24"/>
        <v/>
      </c>
      <c r="AG103" s="39" t="str">
        <f t="shared" si="25"/>
        <v/>
      </c>
      <c r="AH103" s="39" t="str">
        <f t="shared" si="26"/>
        <v/>
      </c>
      <c r="AI103" s="39" t="str">
        <f t="shared" si="27"/>
        <v/>
      </c>
      <c r="AJ103" s="39" t="str">
        <f t="shared" si="28"/>
        <v/>
      </c>
      <c r="AK103" s="39" t="str">
        <f t="shared" si="29"/>
        <v/>
      </c>
      <c r="AL103" s="39" t="str">
        <f t="shared" si="30"/>
        <v/>
      </c>
      <c r="AM103" s="39" t="str">
        <f t="shared" si="31"/>
        <v/>
      </c>
      <c r="AN103" s="39" t="str">
        <f t="shared" si="32"/>
        <v/>
      </c>
      <c r="AO103" s="39" t="str">
        <f t="shared" si="33"/>
        <v/>
      </c>
      <c r="AP103" s="39" t="str">
        <f t="shared" si="34"/>
        <v/>
      </c>
      <c r="AQ103" s="39" t="str">
        <f t="shared" si="35"/>
        <v/>
      </c>
      <c r="AR103" s="39" t="str">
        <f t="shared" si="36"/>
        <v/>
      </c>
      <c r="AS103" s="39" t="str">
        <f t="shared" si="37"/>
        <v/>
      </c>
      <c r="AT103" s="39" t="str">
        <f t="shared" si="38"/>
        <v/>
      </c>
      <c r="AU103" s="39" t="str">
        <f t="shared" si="39"/>
        <v/>
      </c>
    </row>
    <row r="104" spans="1:47" x14ac:dyDescent="0.25">
      <c r="A104" s="92"/>
      <c r="B104" s="69"/>
      <c r="C104" s="69"/>
      <c r="H104" s="39">
        <f t="shared" si="4"/>
        <v>0</v>
      </c>
      <c r="I104" s="39">
        <f t="shared" si="43"/>
        <v>0</v>
      </c>
      <c r="J104" s="39">
        <f t="shared" si="5"/>
        <v>0</v>
      </c>
      <c r="M104" s="53"/>
      <c r="N104" s="39" t="str">
        <f t="shared" ref="N104:N127" si="44">IF($M104=1,$J104,"")</f>
        <v/>
      </c>
      <c r="O104" s="39" t="str">
        <f t="shared" ref="O104:O127" si="45">IF($M104=12,$J104,"")</f>
        <v/>
      </c>
      <c r="P104" s="39" t="str">
        <f t="shared" ref="P104:P127" si="46">IF($M104=22,$J104,"")</f>
        <v/>
      </c>
      <c r="Q104" s="39" t="str">
        <f t="shared" ref="Q104:Q127" si="47">IF($M104=41,$J104,"")</f>
        <v/>
      </c>
      <c r="R104" s="39" t="str">
        <f t="shared" ref="R104:R127" si="48">IF($M104=69,$J104,"")</f>
        <v/>
      </c>
      <c r="S104" s="39" t="str">
        <f t="shared" ref="S104:S127" si="49">IF($M104=96,$J104,"")</f>
        <v/>
      </c>
      <c r="T104" s="39" t="str">
        <f t="shared" ref="T104:T127" si="50">IF($M104=98,$J104,"")</f>
        <v/>
      </c>
      <c r="U104" s="39" t="str">
        <f t="shared" ref="U104:U127" si="51">IF($M104=121,$J104,"")</f>
        <v/>
      </c>
      <c r="V104" s="39" t="str">
        <f t="shared" ref="V104:V127" si="52">IF($M104=125,$J104,"")</f>
        <v/>
      </c>
      <c r="W104" s="39" t="str">
        <f t="shared" ref="W104:W127" si="53">IF($M104=141,$J104,"")</f>
        <v/>
      </c>
      <c r="X104" s="39" t="str">
        <f t="shared" ref="X104:X127" si="54">IF($M104=144,$J104,"")</f>
        <v/>
      </c>
      <c r="Y104" s="39" t="str">
        <f t="shared" ref="Y104:Y127" si="55">IF($M104=148,$J104,"")</f>
        <v/>
      </c>
      <c r="Z104" s="39" t="str">
        <f t="shared" ref="Z104:Z127" si="56">IF($M104=150,$J104,"")</f>
        <v/>
      </c>
      <c r="AA104" s="39" t="str">
        <f t="shared" ref="AA104:AA127" si="57">IF($M104=152,$J104,"")</f>
        <v/>
      </c>
      <c r="AB104" s="39" t="str">
        <f t="shared" ref="AB104:AB127" si="58">IF($M104=154,$J104,"")</f>
        <v/>
      </c>
      <c r="AC104" s="39" t="str">
        <f t="shared" ref="AC104:AC127" si="59">IF($M104=156,$J104,"")</f>
        <v/>
      </c>
      <c r="AD104" s="39" t="str">
        <f t="shared" ref="AD104:AD127" si="60">IF($M104=163,$J104,"")</f>
        <v/>
      </c>
      <c r="AE104" s="39" t="str">
        <f t="shared" ref="AE104:AE127" si="61">IF($M104=167,$J104,"")</f>
        <v/>
      </c>
      <c r="AF104" s="39" t="str">
        <f t="shared" ref="AF104:AF127" si="62">IF($M104=168,$J104,"")</f>
        <v/>
      </c>
      <c r="AG104" s="39" t="str">
        <f t="shared" ref="AG104:AG127" si="63">IF($M104=172,$J104,"")</f>
        <v/>
      </c>
      <c r="AH104" s="39" t="str">
        <f t="shared" ref="AH104:AH127" si="64">IF($M104=173,$J104,"")</f>
        <v/>
      </c>
      <c r="AI104" s="39" t="str">
        <f t="shared" ref="AI104:AI127" si="65">IF($M104=174,$J104,"")</f>
        <v/>
      </c>
      <c r="AJ104" s="39" t="str">
        <f t="shared" ref="AJ104:AJ127" si="66">IF($M104=178,$J104,"")</f>
        <v/>
      </c>
      <c r="AK104" s="39" t="str">
        <f t="shared" ref="AK104:AK127" si="67">IF($M104=180,$J104,"")</f>
        <v/>
      </c>
      <c r="AL104" s="39" t="str">
        <f t="shared" ref="AL104:AL127" si="68">IF($M104=188,$J104,"")</f>
        <v/>
      </c>
      <c r="AM104" s="39" t="str">
        <f t="shared" ref="AM104:AM127" si="69">IF($M104=303,$J104,"")</f>
        <v/>
      </c>
      <c r="AN104" s="39" t="str">
        <f t="shared" ref="AN104:AN127" si="70">IF($M104=422,$J104,"")</f>
        <v/>
      </c>
      <c r="AO104" s="39" t="str">
        <f t="shared" ref="AO104:AO127" si="71">IF($M104=442,$J104,"")</f>
        <v/>
      </c>
      <c r="AP104" s="39" t="str">
        <f t="shared" ref="AP104:AP127" si="72">IF($M104=587,$J104,"")</f>
        <v/>
      </c>
      <c r="AQ104" s="39" t="str">
        <f t="shared" ref="AQ104:AQ127" si="73">IF($M104=597,$J104,"")</f>
        <v/>
      </c>
      <c r="AR104" s="39" t="str">
        <f t="shared" ref="AR104:AR127" si="74">IF($M104=600,$J104,"")</f>
        <v/>
      </c>
      <c r="AS104" s="39" t="str">
        <f t="shared" ref="AS104:AS128" si="75">IF($M104=681,$J104,"")</f>
        <v/>
      </c>
      <c r="AT104" s="39" t="str">
        <f t="shared" ref="AT104:AT127" si="76">IF($M104=610,$J104,"")</f>
        <v/>
      </c>
      <c r="AU104" s="39" t="str">
        <f t="shared" ref="AU104:AU127" si="77">IF($M104=798,$J104,"")</f>
        <v/>
      </c>
    </row>
    <row r="105" spans="1:47" x14ac:dyDescent="0.25">
      <c r="A105" s="92"/>
      <c r="B105" s="69"/>
      <c r="C105" s="69"/>
      <c r="H105" s="39">
        <f t="shared" si="4"/>
        <v>0</v>
      </c>
      <c r="I105" s="39">
        <f t="shared" si="43"/>
        <v>0</v>
      </c>
      <c r="J105" s="39">
        <f t="shared" si="5"/>
        <v>0</v>
      </c>
      <c r="M105" s="53"/>
      <c r="N105" s="39" t="str">
        <f t="shared" si="44"/>
        <v/>
      </c>
      <c r="O105" s="39" t="str">
        <f t="shared" si="45"/>
        <v/>
      </c>
      <c r="P105" s="39" t="str">
        <f t="shared" si="46"/>
        <v/>
      </c>
      <c r="Q105" s="39" t="str">
        <f t="shared" si="47"/>
        <v/>
      </c>
      <c r="R105" s="39" t="str">
        <f t="shared" si="48"/>
        <v/>
      </c>
      <c r="S105" s="39" t="str">
        <f t="shared" si="49"/>
        <v/>
      </c>
      <c r="T105" s="39" t="str">
        <f t="shared" si="50"/>
        <v/>
      </c>
      <c r="U105" s="39" t="str">
        <f t="shared" si="51"/>
        <v/>
      </c>
      <c r="V105" s="39" t="str">
        <f t="shared" si="52"/>
        <v/>
      </c>
      <c r="W105" s="39" t="str">
        <f t="shared" si="53"/>
        <v/>
      </c>
      <c r="X105" s="39" t="str">
        <f t="shared" si="54"/>
        <v/>
      </c>
      <c r="Y105" s="39" t="str">
        <f t="shared" si="55"/>
        <v/>
      </c>
      <c r="Z105" s="39" t="str">
        <f t="shared" si="56"/>
        <v/>
      </c>
      <c r="AA105" s="39" t="str">
        <f t="shared" si="57"/>
        <v/>
      </c>
      <c r="AB105" s="39" t="str">
        <f t="shared" si="58"/>
        <v/>
      </c>
      <c r="AC105" s="39" t="str">
        <f t="shared" si="59"/>
        <v/>
      </c>
      <c r="AD105" s="39" t="str">
        <f t="shared" si="60"/>
        <v/>
      </c>
      <c r="AE105" s="39" t="str">
        <f t="shared" si="61"/>
        <v/>
      </c>
      <c r="AF105" s="39" t="str">
        <f t="shared" si="62"/>
        <v/>
      </c>
      <c r="AG105" s="39" t="str">
        <f t="shared" si="63"/>
        <v/>
      </c>
      <c r="AH105" s="39" t="str">
        <f t="shared" si="64"/>
        <v/>
      </c>
      <c r="AI105" s="39" t="str">
        <f t="shared" si="65"/>
        <v/>
      </c>
      <c r="AJ105" s="39" t="str">
        <f t="shared" si="66"/>
        <v/>
      </c>
      <c r="AK105" s="39" t="str">
        <f t="shared" si="67"/>
        <v/>
      </c>
      <c r="AL105" s="39" t="str">
        <f t="shared" si="68"/>
        <v/>
      </c>
      <c r="AM105" s="39" t="str">
        <f t="shared" si="69"/>
        <v/>
      </c>
      <c r="AN105" s="39" t="str">
        <f t="shared" si="70"/>
        <v/>
      </c>
      <c r="AO105" s="39" t="str">
        <f t="shared" si="71"/>
        <v/>
      </c>
      <c r="AP105" s="39" t="str">
        <f t="shared" si="72"/>
        <v/>
      </c>
      <c r="AQ105" s="39" t="str">
        <f t="shared" si="73"/>
        <v/>
      </c>
      <c r="AR105" s="39" t="str">
        <f t="shared" si="74"/>
        <v/>
      </c>
      <c r="AS105" s="39" t="str">
        <f t="shared" si="75"/>
        <v/>
      </c>
      <c r="AT105" s="39" t="str">
        <f t="shared" si="76"/>
        <v/>
      </c>
      <c r="AU105" s="39" t="str">
        <f t="shared" si="77"/>
        <v/>
      </c>
    </row>
    <row r="106" spans="1:47" x14ac:dyDescent="0.25">
      <c r="A106" s="92"/>
      <c r="B106" s="69"/>
      <c r="C106" s="69"/>
      <c r="H106" s="39">
        <f t="shared" si="4"/>
        <v>0</v>
      </c>
      <c r="I106" s="39">
        <f t="shared" si="43"/>
        <v>0</v>
      </c>
      <c r="J106" s="39">
        <f t="shared" si="5"/>
        <v>0</v>
      </c>
      <c r="M106" s="53"/>
      <c r="N106" s="39" t="str">
        <f t="shared" si="44"/>
        <v/>
      </c>
      <c r="O106" s="39" t="str">
        <f t="shared" si="45"/>
        <v/>
      </c>
      <c r="P106" s="39" t="str">
        <f t="shared" si="46"/>
        <v/>
      </c>
      <c r="Q106" s="39" t="str">
        <f t="shared" si="47"/>
        <v/>
      </c>
      <c r="R106" s="39" t="str">
        <f t="shared" si="48"/>
        <v/>
      </c>
      <c r="S106" s="39" t="str">
        <f t="shared" si="49"/>
        <v/>
      </c>
      <c r="T106" s="39" t="str">
        <f t="shared" si="50"/>
        <v/>
      </c>
      <c r="U106" s="39" t="str">
        <f t="shared" si="51"/>
        <v/>
      </c>
      <c r="V106" s="39" t="str">
        <f t="shared" si="52"/>
        <v/>
      </c>
      <c r="W106" s="39" t="str">
        <f t="shared" si="53"/>
        <v/>
      </c>
      <c r="X106" s="39" t="str">
        <f t="shared" si="54"/>
        <v/>
      </c>
      <c r="Y106" s="39" t="str">
        <f t="shared" si="55"/>
        <v/>
      </c>
      <c r="Z106" s="39" t="str">
        <f t="shared" si="56"/>
        <v/>
      </c>
      <c r="AA106" s="39" t="str">
        <f t="shared" si="57"/>
        <v/>
      </c>
      <c r="AB106" s="39" t="str">
        <f t="shared" si="58"/>
        <v/>
      </c>
      <c r="AC106" s="39" t="str">
        <f t="shared" si="59"/>
        <v/>
      </c>
      <c r="AD106" s="39" t="str">
        <f t="shared" si="60"/>
        <v/>
      </c>
      <c r="AE106" s="39" t="str">
        <f t="shared" si="61"/>
        <v/>
      </c>
      <c r="AF106" s="39" t="str">
        <f t="shared" si="62"/>
        <v/>
      </c>
      <c r="AG106" s="39" t="str">
        <f t="shared" si="63"/>
        <v/>
      </c>
      <c r="AH106" s="39" t="str">
        <f t="shared" si="64"/>
        <v/>
      </c>
      <c r="AI106" s="39" t="str">
        <f t="shared" si="65"/>
        <v/>
      </c>
      <c r="AJ106" s="39" t="str">
        <f t="shared" si="66"/>
        <v/>
      </c>
      <c r="AK106" s="39" t="str">
        <f t="shared" si="67"/>
        <v/>
      </c>
      <c r="AL106" s="39" t="str">
        <f t="shared" si="68"/>
        <v/>
      </c>
      <c r="AM106" s="39" t="str">
        <f t="shared" si="69"/>
        <v/>
      </c>
      <c r="AN106" s="39" t="str">
        <f t="shared" si="70"/>
        <v/>
      </c>
      <c r="AO106" s="39" t="str">
        <f t="shared" si="71"/>
        <v/>
      </c>
      <c r="AP106" s="39" t="str">
        <f t="shared" si="72"/>
        <v/>
      </c>
      <c r="AQ106" s="39" t="str">
        <f t="shared" si="73"/>
        <v/>
      </c>
      <c r="AR106" s="39" t="str">
        <f t="shared" si="74"/>
        <v/>
      </c>
      <c r="AS106" s="39" t="str">
        <f t="shared" si="75"/>
        <v/>
      </c>
      <c r="AT106" s="39" t="str">
        <f t="shared" si="76"/>
        <v/>
      </c>
      <c r="AU106" s="39" t="str">
        <f t="shared" si="77"/>
        <v/>
      </c>
    </row>
    <row r="107" spans="1:47" x14ac:dyDescent="0.25">
      <c r="A107" s="93"/>
      <c r="B107" s="69"/>
      <c r="C107" s="69"/>
      <c r="H107" s="39">
        <f t="shared" si="4"/>
        <v>0</v>
      </c>
      <c r="I107" s="39">
        <f t="shared" si="43"/>
        <v>0</v>
      </c>
      <c r="J107" s="39">
        <f t="shared" si="5"/>
        <v>0</v>
      </c>
      <c r="M107" s="53"/>
      <c r="N107" s="39" t="str">
        <f t="shared" si="44"/>
        <v/>
      </c>
      <c r="O107" s="39" t="str">
        <f t="shared" si="45"/>
        <v/>
      </c>
      <c r="P107" s="39" t="str">
        <f t="shared" si="46"/>
        <v/>
      </c>
      <c r="Q107" s="39" t="str">
        <f t="shared" si="47"/>
        <v/>
      </c>
      <c r="R107" s="39" t="str">
        <f t="shared" si="48"/>
        <v/>
      </c>
      <c r="S107" s="39" t="str">
        <f t="shared" si="49"/>
        <v/>
      </c>
      <c r="T107" s="39" t="str">
        <f t="shared" si="50"/>
        <v/>
      </c>
      <c r="U107" s="39" t="str">
        <f t="shared" si="51"/>
        <v/>
      </c>
      <c r="V107" s="39" t="str">
        <f t="shared" si="52"/>
        <v/>
      </c>
      <c r="W107" s="39" t="str">
        <f t="shared" si="53"/>
        <v/>
      </c>
      <c r="X107" s="39" t="str">
        <f t="shared" si="54"/>
        <v/>
      </c>
      <c r="Y107" s="39" t="str">
        <f t="shared" si="55"/>
        <v/>
      </c>
      <c r="Z107" s="39" t="str">
        <f t="shared" si="56"/>
        <v/>
      </c>
      <c r="AA107" s="39" t="str">
        <f t="shared" si="57"/>
        <v/>
      </c>
      <c r="AB107" s="39" t="str">
        <f t="shared" si="58"/>
        <v/>
      </c>
      <c r="AC107" s="39" t="str">
        <f t="shared" si="59"/>
        <v/>
      </c>
      <c r="AD107" s="39" t="str">
        <f t="shared" si="60"/>
        <v/>
      </c>
      <c r="AE107" s="39" t="str">
        <f t="shared" si="61"/>
        <v/>
      </c>
      <c r="AF107" s="39" t="str">
        <f t="shared" si="62"/>
        <v/>
      </c>
      <c r="AG107" s="39" t="str">
        <f t="shared" si="63"/>
        <v/>
      </c>
      <c r="AH107" s="39" t="str">
        <f t="shared" si="64"/>
        <v/>
      </c>
      <c r="AI107" s="39" t="str">
        <f t="shared" si="65"/>
        <v/>
      </c>
      <c r="AJ107" s="39" t="str">
        <f t="shared" si="66"/>
        <v/>
      </c>
      <c r="AK107" s="39" t="str">
        <f t="shared" si="67"/>
        <v/>
      </c>
      <c r="AL107" s="39" t="str">
        <f t="shared" si="68"/>
        <v/>
      </c>
      <c r="AM107" s="39" t="str">
        <f t="shared" si="69"/>
        <v/>
      </c>
      <c r="AN107" s="39" t="str">
        <f t="shared" si="70"/>
        <v/>
      </c>
      <c r="AO107" s="39" t="str">
        <f t="shared" si="71"/>
        <v/>
      </c>
      <c r="AP107" s="39" t="str">
        <f t="shared" si="72"/>
        <v/>
      </c>
      <c r="AQ107" s="39" t="str">
        <f t="shared" si="73"/>
        <v/>
      </c>
      <c r="AR107" s="39" t="str">
        <f t="shared" si="74"/>
        <v/>
      </c>
      <c r="AS107" s="39" t="str">
        <f t="shared" si="75"/>
        <v/>
      </c>
      <c r="AT107" s="39" t="str">
        <f t="shared" si="76"/>
        <v/>
      </c>
      <c r="AU107" s="39" t="str">
        <f t="shared" si="77"/>
        <v/>
      </c>
    </row>
    <row r="108" spans="1:47" x14ac:dyDescent="0.25">
      <c r="A108" s="93"/>
      <c r="B108" s="69"/>
      <c r="C108" s="69"/>
      <c r="H108" s="39">
        <f t="shared" si="4"/>
        <v>0</v>
      </c>
      <c r="I108" s="39">
        <f t="shared" si="43"/>
        <v>0</v>
      </c>
      <c r="J108" s="39">
        <f t="shared" si="5"/>
        <v>0</v>
      </c>
      <c r="M108" s="53"/>
      <c r="N108" s="39" t="str">
        <f t="shared" si="44"/>
        <v/>
      </c>
      <c r="O108" s="39" t="str">
        <f t="shared" si="45"/>
        <v/>
      </c>
      <c r="P108" s="39" t="str">
        <f t="shared" si="46"/>
        <v/>
      </c>
      <c r="Q108" s="39" t="str">
        <f t="shared" si="47"/>
        <v/>
      </c>
      <c r="R108" s="39" t="str">
        <f t="shared" si="48"/>
        <v/>
      </c>
      <c r="S108" s="39" t="str">
        <f t="shared" si="49"/>
        <v/>
      </c>
      <c r="T108" s="39" t="str">
        <f t="shared" si="50"/>
        <v/>
      </c>
      <c r="U108" s="39" t="str">
        <f t="shared" si="51"/>
        <v/>
      </c>
      <c r="V108" s="39" t="str">
        <f t="shared" si="52"/>
        <v/>
      </c>
      <c r="W108" s="39" t="str">
        <f t="shared" si="53"/>
        <v/>
      </c>
      <c r="X108" s="39" t="str">
        <f t="shared" si="54"/>
        <v/>
      </c>
      <c r="Y108" s="39" t="str">
        <f t="shared" si="55"/>
        <v/>
      </c>
      <c r="Z108" s="39" t="str">
        <f t="shared" si="56"/>
        <v/>
      </c>
      <c r="AA108" s="39" t="str">
        <f t="shared" si="57"/>
        <v/>
      </c>
      <c r="AB108" s="39" t="str">
        <f t="shared" si="58"/>
        <v/>
      </c>
      <c r="AC108" s="39" t="str">
        <f t="shared" si="59"/>
        <v/>
      </c>
      <c r="AD108" s="39" t="str">
        <f t="shared" si="60"/>
        <v/>
      </c>
      <c r="AE108" s="39" t="str">
        <f t="shared" si="61"/>
        <v/>
      </c>
      <c r="AF108" s="39" t="str">
        <f t="shared" si="62"/>
        <v/>
      </c>
      <c r="AG108" s="39" t="str">
        <f t="shared" si="63"/>
        <v/>
      </c>
      <c r="AH108" s="39" t="str">
        <f t="shared" si="64"/>
        <v/>
      </c>
      <c r="AI108" s="39" t="str">
        <f t="shared" si="65"/>
        <v/>
      </c>
      <c r="AJ108" s="39" t="str">
        <f t="shared" si="66"/>
        <v/>
      </c>
      <c r="AK108" s="39" t="str">
        <f t="shared" si="67"/>
        <v/>
      </c>
      <c r="AL108" s="39" t="str">
        <f t="shared" si="68"/>
        <v/>
      </c>
      <c r="AM108" s="39" t="str">
        <f t="shared" si="69"/>
        <v/>
      </c>
      <c r="AN108" s="39" t="str">
        <f t="shared" si="70"/>
        <v/>
      </c>
      <c r="AO108" s="39" t="str">
        <f t="shared" si="71"/>
        <v/>
      </c>
      <c r="AP108" s="39" t="str">
        <f t="shared" si="72"/>
        <v/>
      </c>
      <c r="AQ108" s="39" t="str">
        <f t="shared" si="73"/>
        <v/>
      </c>
      <c r="AR108" s="39" t="str">
        <f t="shared" si="74"/>
        <v/>
      </c>
      <c r="AS108" s="39" t="str">
        <f t="shared" si="75"/>
        <v/>
      </c>
      <c r="AT108" s="39" t="str">
        <f t="shared" si="76"/>
        <v/>
      </c>
      <c r="AU108" s="39" t="str">
        <f t="shared" si="77"/>
        <v/>
      </c>
    </row>
    <row r="109" spans="1:47" x14ac:dyDescent="0.25">
      <c r="A109" s="93"/>
      <c r="B109" s="69"/>
      <c r="C109" s="69"/>
      <c r="H109" s="39">
        <f t="shared" si="4"/>
        <v>0</v>
      </c>
      <c r="I109" s="39">
        <f t="shared" si="43"/>
        <v>0</v>
      </c>
      <c r="J109" s="39">
        <f t="shared" si="5"/>
        <v>0</v>
      </c>
      <c r="M109" s="53"/>
      <c r="N109" s="39" t="str">
        <f t="shared" si="44"/>
        <v/>
      </c>
      <c r="O109" s="39" t="str">
        <f t="shared" si="45"/>
        <v/>
      </c>
      <c r="P109" s="39" t="str">
        <f t="shared" si="46"/>
        <v/>
      </c>
      <c r="Q109" s="39" t="str">
        <f t="shared" si="47"/>
        <v/>
      </c>
      <c r="R109" s="39" t="str">
        <f t="shared" si="48"/>
        <v/>
      </c>
      <c r="S109" s="39" t="str">
        <f t="shared" si="49"/>
        <v/>
      </c>
      <c r="T109" s="39" t="str">
        <f t="shared" si="50"/>
        <v/>
      </c>
      <c r="U109" s="39" t="str">
        <f t="shared" si="51"/>
        <v/>
      </c>
      <c r="V109" s="39" t="str">
        <f t="shared" si="52"/>
        <v/>
      </c>
      <c r="W109" s="39" t="str">
        <f t="shared" si="53"/>
        <v/>
      </c>
      <c r="X109" s="39" t="str">
        <f t="shared" si="54"/>
        <v/>
      </c>
      <c r="Y109" s="39" t="str">
        <f t="shared" si="55"/>
        <v/>
      </c>
      <c r="Z109" s="39" t="str">
        <f t="shared" si="56"/>
        <v/>
      </c>
      <c r="AA109" s="39" t="str">
        <f t="shared" si="57"/>
        <v/>
      </c>
      <c r="AB109" s="39" t="str">
        <f t="shared" si="58"/>
        <v/>
      </c>
      <c r="AC109" s="39" t="str">
        <f t="shared" si="59"/>
        <v/>
      </c>
      <c r="AD109" s="39" t="str">
        <f t="shared" si="60"/>
        <v/>
      </c>
      <c r="AE109" s="39" t="str">
        <f t="shared" si="61"/>
        <v/>
      </c>
      <c r="AF109" s="39" t="str">
        <f t="shared" si="62"/>
        <v/>
      </c>
      <c r="AG109" s="39" t="str">
        <f t="shared" si="63"/>
        <v/>
      </c>
      <c r="AH109" s="39" t="str">
        <f t="shared" si="64"/>
        <v/>
      </c>
      <c r="AI109" s="39" t="str">
        <f t="shared" si="65"/>
        <v/>
      </c>
      <c r="AJ109" s="39" t="str">
        <f t="shared" si="66"/>
        <v/>
      </c>
      <c r="AK109" s="39" t="str">
        <f t="shared" si="67"/>
        <v/>
      </c>
      <c r="AL109" s="39" t="str">
        <f t="shared" si="68"/>
        <v/>
      </c>
      <c r="AM109" s="39" t="str">
        <f t="shared" si="69"/>
        <v/>
      </c>
      <c r="AN109" s="39" t="str">
        <f t="shared" si="70"/>
        <v/>
      </c>
      <c r="AO109" s="39" t="str">
        <f t="shared" si="71"/>
        <v/>
      </c>
      <c r="AP109" s="39" t="str">
        <f t="shared" si="72"/>
        <v/>
      </c>
      <c r="AQ109" s="39" t="str">
        <f t="shared" si="73"/>
        <v/>
      </c>
      <c r="AR109" s="39" t="str">
        <f t="shared" si="74"/>
        <v/>
      </c>
      <c r="AS109" s="39" t="str">
        <f t="shared" si="75"/>
        <v/>
      </c>
      <c r="AT109" s="39" t="str">
        <f t="shared" si="76"/>
        <v/>
      </c>
      <c r="AU109" s="39" t="str">
        <f t="shared" si="77"/>
        <v/>
      </c>
    </row>
    <row r="110" spans="1:47" x14ac:dyDescent="0.25">
      <c r="A110" s="93"/>
      <c r="B110" s="69"/>
      <c r="C110" s="69"/>
      <c r="H110" s="39">
        <f t="shared" si="4"/>
        <v>0</v>
      </c>
      <c r="I110" s="39">
        <f t="shared" si="43"/>
        <v>0</v>
      </c>
      <c r="J110" s="39">
        <f t="shared" si="5"/>
        <v>0</v>
      </c>
      <c r="M110" s="53"/>
      <c r="N110" s="39" t="str">
        <f t="shared" si="44"/>
        <v/>
      </c>
      <c r="O110" s="39" t="str">
        <f t="shared" si="45"/>
        <v/>
      </c>
      <c r="P110" s="39" t="str">
        <f t="shared" si="46"/>
        <v/>
      </c>
      <c r="Q110" s="39" t="str">
        <f t="shared" si="47"/>
        <v/>
      </c>
      <c r="R110" s="39" t="str">
        <f t="shared" si="48"/>
        <v/>
      </c>
      <c r="S110" s="39" t="str">
        <f t="shared" si="49"/>
        <v/>
      </c>
      <c r="T110" s="39" t="str">
        <f t="shared" si="50"/>
        <v/>
      </c>
      <c r="U110" s="39" t="str">
        <f t="shared" si="51"/>
        <v/>
      </c>
      <c r="V110" s="39" t="str">
        <f t="shared" si="52"/>
        <v/>
      </c>
      <c r="W110" s="39" t="str">
        <f t="shared" si="53"/>
        <v/>
      </c>
      <c r="X110" s="39" t="str">
        <f t="shared" si="54"/>
        <v/>
      </c>
      <c r="Y110" s="39" t="str">
        <f t="shared" si="55"/>
        <v/>
      </c>
      <c r="Z110" s="39" t="str">
        <f t="shared" si="56"/>
        <v/>
      </c>
      <c r="AA110" s="39" t="str">
        <f t="shared" si="57"/>
        <v/>
      </c>
      <c r="AB110" s="39" t="str">
        <f t="shared" si="58"/>
        <v/>
      </c>
      <c r="AC110" s="39" t="str">
        <f t="shared" si="59"/>
        <v/>
      </c>
      <c r="AD110" s="39" t="str">
        <f t="shared" si="60"/>
        <v/>
      </c>
      <c r="AE110" s="39" t="str">
        <f t="shared" si="61"/>
        <v/>
      </c>
      <c r="AF110" s="39" t="str">
        <f t="shared" si="62"/>
        <v/>
      </c>
      <c r="AG110" s="39" t="str">
        <f t="shared" si="63"/>
        <v/>
      </c>
      <c r="AH110" s="39" t="str">
        <f t="shared" si="64"/>
        <v/>
      </c>
      <c r="AI110" s="39" t="str">
        <f t="shared" si="65"/>
        <v/>
      </c>
      <c r="AJ110" s="39" t="str">
        <f t="shared" si="66"/>
        <v/>
      </c>
      <c r="AK110" s="39" t="str">
        <f t="shared" si="67"/>
        <v/>
      </c>
      <c r="AL110" s="39" t="str">
        <f t="shared" si="68"/>
        <v/>
      </c>
      <c r="AM110" s="39" t="str">
        <f t="shared" si="69"/>
        <v/>
      </c>
      <c r="AN110" s="39" t="str">
        <f t="shared" si="70"/>
        <v/>
      </c>
      <c r="AO110" s="39" t="str">
        <f t="shared" si="71"/>
        <v/>
      </c>
      <c r="AP110" s="39" t="str">
        <f t="shared" si="72"/>
        <v/>
      </c>
      <c r="AQ110" s="39" t="str">
        <f t="shared" si="73"/>
        <v/>
      </c>
      <c r="AR110" s="39" t="str">
        <f t="shared" si="74"/>
        <v/>
      </c>
      <c r="AS110" s="39" t="str">
        <f t="shared" si="75"/>
        <v/>
      </c>
      <c r="AT110" s="39" t="str">
        <f t="shared" si="76"/>
        <v/>
      </c>
      <c r="AU110" s="39" t="str">
        <f t="shared" si="77"/>
        <v/>
      </c>
    </row>
    <row r="111" spans="1:47" x14ac:dyDescent="0.25">
      <c r="A111" s="93"/>
      <c r="B111" s="69"/>
      <c r="C111" s="94"/>
      <c r="H111" s="39">
        <f t="shared" si="4"/>
        <v>0</v>
      </c>
      <c r="I111" s="39">
        <f t="shared" si="43"/>
        <v>0</v>
      </c>
      <c r="J111" s="39">
        <f t="shared" si="5"/>
        <v>0</v>
      </c>
      <c r="M111" s="53"/>
      <c r="N111" s="39" t="str">
        <f t="shared" si="44"/>
        <v/>
      </c>
      <c r="O111" s="39" t="str">
        <f t="shared" si="45"/>
        <v/>
      </c>
      <c r="P111" s="39" t="str">
        <f t="shared" si="46"/>
        <v/>
      </c>
      <c r="Q111" s="39" t="str">
        <f t="shared" si="47"/>
        <v/>
      </c>
      <c r="R111" s="39" t="str">
        <f t="shared" si="48"/>
        <v/>
      </c>
      <c r="S111" s="39" t="str">
        <f t="shared" si="49"/>
        <v/>
      </c>
      <c r="T111" s="39" t="str">
        <f t="shared" si="50"/>
        <v/>
      </c>
      <c r="U111" s="39" t="str">
        <f t="shared" si="51"/>
        <v/>
      </c>
      <c r="V111" s="39" t="str">
        <f t="shared" si="52"/>
        <v/>
      </c>
      <c r="W111" s="39" t="str">
        <f t="shared" si="53"/>
        <v/>
      </c>
      <c r="X111" s="39" t="str">
        <f t="shared" si="54"/>
        <v/>
      </c>
      <c r="Y111" s="39" t="str">
        <f t="shared" si="55"/>
        <v/>
      </c>
      <c r="Z111" s="39" t="str">
        <f t="shared" si="56"/>
        <v/>
      </c>
      <c r="AA111" s="39" t="str">
        <f t="shared" si="57"/>
        <v/>
      </c>
      <c r="AB111" s="39" t="str">
        <f t="shared" si="58"/>
        <v/>
      </c>
      <c r="AC111" s="39" t="str">
        <f t="shared" si="59"/>
        <v/>
      </c>
      <c r="AD111" s="39" t="str">
        <f t="shared" si="60"/>
        <v/>
      </c>
      <c r="AE111" s="39" t="str">
        <f t="shared" si="61"/>
        <v/>
      </c>
      <c r="AF111" s="39" t="str">
        <f t="shared" si="62"/>
        <v/>
      </c>
      <c r="AG111" s="39" t="str">
        <f t="shared" si="63"/>
        <v/>
      </c>
      <c r="AH111" s="39" t="str">
        <f t="shared" si="64"/>
        <v/>
      </c>
      <c r="AI111" s="39" t="str">
        <f t="shared" si="65"/>
        <v/>
      </c>
      <c r="AJ111" s="39" t="str">
        <f t="shared" si="66"/>
        <v/>
      </c>
      <c r="AK111" s="39" t="str">
        <f t="shared" si="67"/>
        <v/>
      </c>
      <c r="AL111" s="39" t="str">
        <f t="shared" si="68"/>
        <v/>
      </c>
      <c r="AM111" s="39" t="str">
        <f t="shared" si="69"/>
        <v/>
      </c>
      <c r="AN111" s="39" t="str">
        <f t="shared" si="70"/>
        <v/>
      </c>
      <c r="AO111" s="39" t="str">
        <f t="shared" si="71"/>
        <v/>
      </c>
      <c r="AP111" s="39" t="str">
        <f t="shared" si="72"/>
        <v/>
      </c>
      <c r="AQ111" s="39" t="str">
        <f t="shared" si="73"/>
        <v/>
      </c>
      <c r="AR111" s="39" t="str">
        <f t="shared" si="74"/>
        <v/>
      </c>
      <c r="AS111" s="39" t="str">
        <f t="shared" si="75"/>
        <v/>
      </c>
      <c r="AT111" s="39" t="str">
        <f t="shared" si="76"/>
        <v/>
      </c>
      <c r="AU111" s="39" t="str">
        <f t="shared" si="77"/>
        <v/>
      </c>
    </row>
    <row r="112" spans="1:47" x14ac:dyDescent="0.25">
      <c r="A112" s="93"/>
      <c r="B112" s="69"/>
      <c r="C112" s="69"/>
      <c r="H112" s="39">
        <f t="shared" si="4"/>
        <v>0</v>
      </c>
      <c r="I112" s="39">
        <f t="shared" si="43"/>
        <v>0</v>
      </c>
      <c r="J112" s="39">
        <f t="shared" si="5"/>
        <v>0</v>
      </c>
      <c r="M112" s="53"/>
      <c r="N112" s="39" t="str">
        <f t="shared" si="44"/>
        <v/>
      </c>
      <c r="O112" s="39" t="str">
        <f t="shared" si="45"/>
        <v/>
      </c>
      <c r="P112" s="39" t="str">
        <f t="shared" si="46"/>
        <v/>
      </c>
      <c r="Q112" s="39" t="str">
        <f t="shared" si="47"/>
        <v/>
      </c>
      <c r="R112" s="39" t="str">
        <f t="shared" si="48"/>
        <v/>
      </c>
      <c r="S112" s="39" t="str">
        <f t="shared" si="49"/>
        <v/>
      </c>
      <c r="T112" s="39" t="str">
        <f t="shared" si="50"/>
        <v/>
      </c>
      <c r="U112" s="39" t="str">
        <f t="shared" si="51"/>
        <v/>
      </c>
      <c r="V112" s="39" t="str">
        <f t="shared" si="52"/>
        <v/>
      </c>
      <c r="W112" s="39" t="str">
        <f t="shared" si="53"/>
        <v/>
      </c>
      <c r="X112" s="39" t="str">
        <f t="shared" si="54"/>
        <v/>
      </c>
      <c r="Y112" s="39" t="str">
        <f t="shared" si="55"/>
        <v/>
      </c>
      <c r="Z112" s="39" t="str">
        <f t="shared" si="56"/>
        <v/>
      </c>
      <c r="AA112" s="39" t="str">
        <f t="shared" si="57"/>
        <v/>
      </c>
      <c r="AB112" s="39" t="str">
        <f t="shared" si="58"/>
        <v/>
      </c>
      <c r="AC112" s="39" t="str">
        <f t="shared" si="59"/>
        <v/>
      </c>
      <c r="AD112" s="39" t="str">
        <f t="shared" si="60"/>
        <v/>
      </c>
      <c r="AE112" s="39" t="str">
        <f t="shared" si="61"/>
        <v/>
      </c>
      <c r="AF112" s="39" t="str">
        <f t="shared" si="62"/>
        <v/>
      </c>
      <c r="AG112" s="39" t="str">
        <f t="shared" si="63"/>
        <v/>
      </c>
      <c r="AH112" s="39" t="str">
        <f t="shared" si="64"/>
        <v/>
      </c>
      <c r="AI112" s="39" t="str">
        <f t="shared" si="65"/>
        <v/>
      </c>
      <c r="AJ112" s="39" t="str">
        <f t="shared" si="66"/>
        <v/>
      </c>
      <c r="AK112" s="39" t="str">
        <f t="shared" si="67"/>
        <v/>
      </c>
      <c r="AL112" s="39" t="str">
        <f t="shared" si="68"/>
        <v/>
      </c>
      <c r="AM112" s="39" t="str">
        <f t="shared" si="69"/>
        <v/>
      </c>
      <c r="AN112" s="39" t="str">
        <f t="shared" si="70"/>
        <v/>
      </c>
      <c r="AO112" s="39" t="str">
        <f t="shared" si="71"/>
        <v/>
      </c>
      <c r="AP112" s="39" t="str">
        <f t="shared" si="72"/>
        <v/>
      </c>
      <c r="AQ112" s="39" t="str">
        <f t="shared" si="73"/>
        <v/>
      </c>
      <c r="AR112" s="39" t="str">
        <f t="shared" si="74"/>
        <v/>
      </c>
      <c r="AS112" s="39" t="str">
        <f t="shared" si="75"/>
        <v/>
      </c>
      <c r="AT112" s="39" t="str">
        <f t="shared" si="76"/>
        <v/>
      </c>
      <c r="AU112" s="39" t="str">
        <f t="shared" si="77"/>
        <v/>
      </c>
    </row>
    <row r="113" spans="1:47" x14ac:dyDescent="0.25">
      <c r="A113" s="93"/>
      <c r="B113" s="69"/>
      <c r="C113" s="69"/>
      <c r="D113" s="39"/>
      <c r="H113" s="39">
        <f t="shared" si="4"/>
        <v>0</v>
      </c>
      <c r="I113" s="39">
        <f t="shared" si="43"/>
        <v>0</v>
      </c>
      <c r="J113" s="39">
        <f t="shared" si="5"/>
        <v>0</v>
      </c>
      <c r="M113" s="53"/>
      <c r="N113" s="39" t="str">
        <f t="shared" si="44"/>
        <v/>
      </c>
      <c r="O113" s="39" t="str">
        <f t="shared" si="45"/>
        <v/>
      </c>
      <c r="P113" s="39" t="str">
        <f t="shared" si="46"/>
        <v/>
      </c>
      <c r="Q113" s="39" t="str">
        <f t="shared" si="47"/>
        <v/>
      </c>
      <c r="R113" s="39" t="str">
        <f t="shared" si="48"/>
        <v/>
      </c>
      <c r="S113" s="39" t="str">
        <f t="shared" si="49"/>
        <v/>
      </c>
      <c r="T113" s="39" t="str">
        <f t="shared" si="50"/>
        <v/>
      </c>
      <c r="U113" s="39" t="str">
        <f t="shared" si="51"/>
        <v/>
      </c>
      <c r="V113" s="39" t="str">
        <f t="shared" si="52"/>
        <v/>
      </c>
      <c r="W113" s="39" t="str">
        <f t="shared" si="53"/>
        <v/>
      </c>
      <c r="X113" s="39" t="str">
        <f t="shared" si="54"/>
        <v/>
      </c>
      <c r="Y113" s="39" t="str">
        <f t="shared" si="55"/>
        <v/>
      </c>
      <c r="Z113" s="39" t="str">
        <f t="shared" si="56"/>
        <v/>
      </c>
      <c r="AA113" s="39" t="str">
        <f t="shared" si="57"/>
        <v/>
      </c>
      <c r="AB113" s="39" t="str">
        <f t="shared" si="58"/>
        <v/>
      </c>
      <c r="AC113" s="39" t="str">
        <f t="shared" si="59"/>
        <v/>
      </c>
      <c r="AD113" s="39" t="str">
        <f t="shared" si="60"/>
        <v/>
      </c>
      <c r="AE113" s="39" t="str">
        <f t="shared" si="61"/>
        <v/>
      </c>
      <c r="AF113" s="39" t="str">
        <f t="shared" si="62"/>
        <v/>
      </c>
      <c r="AG113" s="39" t="str">
        <f t="shared" si="63"/>
        <v/>
      </c>
      <c r="AH113" s="39" t="str">
        <f t="shared" si="64"/>
        <v/>
      </c>
      <c r="AI113" s="39" t="str">
        <f t="shared" si="65"/>
        <v/>
      </c>
      <c r="AJ113" s="39" t="str">
        <f t="shared" si="66"/>
        <v/>
      </c>
      <c r="AK113" s="39" t="str">
        <f t="shared" si="67"/>
        <v/>
      </c>
      <c r="AL113" s="39" t="str">
        <f t="shared" si="68"/>
        <v/>
      </c>
      <c r="AM113" s="39" t="str">
        <f t="shared" si="69"/>
        <v/>
      </c>
      <c r="AN113" s="39" t="str">
        <f t="shared" si="70"/>
        <v/>
      </c>
      <c r="AO113" s="39" t="str">
        <f t="shared" si="71"/>
        <v/>
      </c>
      <c r="AP113" s="39" t="str">
        <f t="shared" si="72"/>
        <v/>
      </c>
      <c r="AQ113" s="39" t="str">
        <f t="shared" si="73"/>
        <v/>
      </c>
      <c r="AR113" s="39" t="str">
        <f t="shared" si="74"/>
        <v/>
      </c>
      <c r="AS113" s="39" t="str">
        <f t="shared" si="75"/>
        <v/>
      </c>
      <c r="AT113" s="39" t="str">
        <f t="shared" si="76"/>
        <v/>
      </c>
      <c r="AU113" s="39" t="str">
        <f t="shared" si="77"/>
        <v/>
      </c>
    </row>
    <row r="114" spans="1:47" x14ac:dyDescent="0.25">
      <c r="A114" s="93"/>
      <c r="B114" s="69"/>
      <c r="C114" s="69"/>
      <c r="D114" s="39"/>
      <c r="H114" s="39">
        <f t="shared" si="4"/>
        <v>0</v>
      </c>
      <c r="I114" s="39">
        <f t="shared" si="43"/>
        <v>0</v>
      </c>
      <c r="J114" s="39">
        <f t="shared" si="5"/>
        <v>0</v>
      </c>
      <c r="M114" s="53"/>
      <c r="N114" s="39" t="str">
        <f t="shared" si="44"/>
        <v/>
      </c>
      <c r="O114" s="39" t="str">
        <f t="shared" si="45"/>
        <v/>
      </c>
      <c r="P114" s="39" t="str">
        <f t="shared" si="46"/>
        <v/>
      </c>
      <c r="Q114" s="39" t="str">
        <f t="shared" si="47"/>
        <v/>
      </c>
      <c r="R114" s="39" t="str">
        <f t="shared" si="48"/>
        <v/>
      </c>
      <c r="S114" s="39" t="str">
        <f t="shared" si="49"/>
        <v/>
      </c>
      <c r="T114" s="39" t="str">
        <f t="shared" si="50"/>
        <v/>
      </c>
      <c r="U114" s="39" t="str">
        <f t="shared" si="51"/>
        <v/>
      </c>
      <c r="V114" s="39" t="str">
        <f t="shared" si="52"/>
        <v/>
      </c>
      <c r="W114" s="39" t="str">
        <f t="shared" si="53"/>
        <v/>
      </c>
      <c r="X114" s="39" t="str">
        <f t="shared" si="54"/>
        <v/>
      </c>
      <c r="Y114" s="39" t="str">
        <f t="shared" si="55"/>
        <v/>
      </c>
      <c r="Z114" s="39" t="str">
        <f t="shared" si="56"/>
        <v/>
      </c>
      <c r="AA114" s="39" t="str">
        <f t="shared" si="57"/>
        <v/>
      </c>
      <c r="AB114" s="39" t="str">
        <f t="shared" si="58"/>
        <v/>
      </c>
      <c r="AC114" s="39" t="str">
        <f t="shared" si="59"/>
        <v/>
      </c>
      <c r="AD114" s="39" t="str">
        <f t="shared" si="60"/>
        <v/>
      </c>
      <c r="AE114" s="39" t="str">
        <f t="shared" si="61"/>
        <v/>
      </c>
      <c r="AF114" s="39" t="str">
        <f t="shared" si="62"/>
        <v/>
      </c>
      <c r="AG114" s="39" t="str">
        <f t="shared" si="63"/>
        <v/>
      </c>
      <c r="AH114" s="39" t="str">
        <f t="shared" si="64"/>
        <v/>
      </c>
      <c r="AI114" s="39" t="str">
        <f t="shared" si="65"/>
        <v/>
      </c>
      <c r="AJ114" s="39" t="str">
        <f t="shared" si="66"/>
        <v/>
      </c>
      <c r="AK114" s="39" t="str">
        <f t="shared" si="67"/>
        <v/>
      </c>
      <c r="AL114" s="39" t="str">
        <f t="shared" si="68"/>
        <v/>
      </c>
      <c r="AM114" s="39" t="str">
        <f t="shared" si="69"/>
        <v/>
      </c>
      <c r="AN114" s="39" t="str">
        <f t="shared" si="70"/>
        <v/>
      </c>
      <c r="AO114" s="39" t="str">
        <f t="shared" si="71"/>
        <v/>
      </c>
      <c r="AP114" s="39" t="str">
        <f t="shared" si="72"/>
        <v/>
      </c>
      <c r="AQ114" s="39" t="str">
        <f t="shared" si="73"/>
        <v/>
      </c>
      <c r="AR114" s="39" t="str">
        <f t="shared" si="74"/>
        <v/>
      </c>
      <c r="AS114" s="39" t="str">
        <f t="shared" si="75"/>
        <v/>
      </c>
      <c r="AT114" s="39" t="str">
        <f t="shared" si="76"/>
        <v/>
      </c>
      <c r="AU114" s="39" t="str">
        <f t="shared" si="77"/>
        <v/>
      </c>
    </row>
    <row r="115" spans="1:47" x14ac:dyDescent="0.25">
      <c r="A115" s="93"/>
      <c r="B115" s="69"/>
      <c r="C115" s="69"/>
      <c r="D115" s="39"/>
      <c r="H115" s="39">
        <f t="shared" ref="H115:H120" si="78">SUM(D115:G115)</f>
        <v>0</v>
      </c>
      <c r="I115" s="39">
        <f t="shared" ref="I115:I120" si="79">IF(vatstatusq3="Y",IF(OR(K115="Sales income",K115="Vat expense",K115="Capital (vat)"),ROUND(H115*_vrq3/(1+_vrq3),2),0),IF(AND(vatstatusq3="F",K115="Sales income"),ROUND(H115*frvrq3,2),IF(AND(vatstatusq3="F",K115="Capital (vat)",H115&lt;=-2000),ROUND(H115*stdvrq3/(1+stdvrq3),2),0)))</f>
        <v>0</v>
      </c>
      <c r="J115" s="39">
        <f t="shared" ref="J115:J120" si="80">IF(K115="",0,H115-I115)</f>
        <v>0</v>
      </c>
      <c r="M115" s="53"/>
      <c r="N115" s="39" t="str">
        <f t="shared" si="44"/>
        <v/>
      </c>
      <c r="O115" s="39" t="str">
        <f t="shared" si="45"/>
        <v/>
      </c>
      <c r="P115" s="39" t="str">
        <f t="shared" si="46"/>
        <v/>
      </c>
      <c r="Q115" s="39" t="str">
        <f t="shared" si="47"/>
        <v/>
      </c>
      <c r="R115" s="39" t="str">
        <f t="shared" si="48"/>
        <v/>
      </c>
      <c r="S115" s="39" t="str">
        <f t="shared" si="49"/>
        <v/>
      </c>
      <c r="T115" s="39" t="str">
        <f t="shared" si="50"/>
        <v/>
      </c>
      <c r="U115" s="39" t="str">
        <f t="shared" si="51"/>
        <v/>
      </c>
      <c r="V115" s="39" t="str">
        <f t="shared" si="52"/>
        <v/>
      </c>
      <c r="W115" s="39" t="str">
        <f t="shared" si="53"/>
        <v/>
      </c>
      <c r="X115" s="39" t="str">
        <f t="shared" si="54"/>
        <v/>
      </c>
      <c r="Y115" s="39" t="str">
        <f t="shared" si="55"/>
        <v/>
      </c>
      <c r="Z115" s="39" t="str">
        <f t="shared" si="56"/>
        <v/>
      </c>
      <c r="AA115" s="39" t="str">
        <f t="shared" si="57"/>
        <v/>
      </c>
      <c r="AB115" s="39" t="str">
        <f t="shared" si="58"/>
        <v/>
      </c>
      <c r="AC115" s="39" t="str">
        <f t="shared" si="59"/>
        <v/>
      </c>
      <c r="AD115" s="39" t="str">
        <f t="shared" si="60"/>
        <v/>
      </c>
      <c r="AE115" s="39" t="str">
        <f t="shared" si="61"/>
        <v/>
      </c>
      <c r="AF115" s="39" t="str">
        <f t="shared" si="62"/>
        <v/>
      </c>
      <c r="AG115" s="39" t="str">
        <f t="shared" si="63"/>
        <v/>
      </c>
      <c r="AH115" s="39" t="str">
        <f t="shared" si="64"/>
        <v/>
      </c>
      <c r="AI115" s="39" t="str">
        <f t="shared" si="65"/>
        <v/>
      </c>
      <c r="AJ115" s="39" t="str">
        <f t="shared" si="66"/>
        <v/>
      </c>
      <c r="AK115" s="39" t="str">
        <f t="shared" si="67"/>
        <v/>
      </c>
      <c r="AL115" s="39" t="str">
        <f t="shared" si="68"/>
        <v/>
      </c>
      <c r="AM115" s="39" t="str">
        <f t="shared" si="69"/>
        <v/>
      </c>
      <c r="AN115" s="39" t="str">
        <f t="shared" si="70"/>
        <v/>
      </c>
      <c r="AO115" s="39" t="str">
        <f t="shared" si="71"/>
        <v/>
      </c>
      <c r="AP115" s="39" t="str">
        <f t="shared" si="72"/>
        <v/>
      </c>
      <c r="AQ115" s="39" t="str">
        <f t="shared" si="73"/>
        <v/>
      </c>
      <c r="AR115" s="39" t="str">
        <f t="shared" si="74"/>
        <v/>
      </c>
      <c r="AS115" s="39" t="str">
        <f t="shared" si="75"/>
        <v/>
      </c>
      <c r="AT115" s="39" t="str">
        <f t="shared" si="76"/>
        <v/>
      </c>
      <c r="AU115" s="39" t="str">
        <f t="shared" si="77"/>
        <v/>
      </c>
    </row>
    <row r="116" spans="1:47" x14ac:dyDescent="0.25">
      <c r="A116" s="93"/>
      <c r="B116" s="69"/>
      <c r="C116" s="69"/>
      <c r="D116" s="39"/>
      <c r="H116" s="39">
        <f t="shared" si="78"/>
        <v>0</v>
      </c>
      <c r="I116" s="39">
        <f t="shared" si="79"/>
        <v>0</v>
      </c>
      <c r="J116" s="39">
        <f t="shared" si="80"/>
        <v>0</v>
      </c>
      <c r="M116" s="53"/>
      <c r="N116" s="39" t="str">
        <f t="shared" si="44"/>
        <v/>
      </c>
      <c r="O116" s="39" t="str">
        <f t="shared" si="45"/>
        <v/>
      </c>
      <c r="P116" s="39" t="str">
        <f t="shared" si="46"/>
        <v/>
      </c>
      <c r="Q116" s="39" t="str">
        <f t="shared" si="47"/>
        <v/>
      </c>
      <c r="R116" s="39" t="str">
        <f t="shared" si="48"/>
        <v/>
      </c>
      <c r="S116" s="39" t="str">
        <f t="shared" si="49"/>
        <v/>
      </c>
      <c r="T116" s="39" t="str">
        <f t="shared" si="50"/>
        <v/>
      </c>
      <c r="U116" s="39" t="str">
        <f t="shared" si="51"/>
        <v/>
      </c>
      <c r="V116" s="39" t="str">
        <f t="shared" si="52"/>
        <v/>
      </c>
      <c r="W116" s="39" t="str">
        <f t="shared" si="53"/>
        <v/>
      </c>
      <c r="X116" s="39" t="str">
        <f t="shared" si="54"/>
        <v/>
      </c>
      <c r="Y116" s="39" t="str">
        <f t="shared" si="55"/>
        <v/>
      </c>
      <c r="Z116" s="39" t="str">
        <f t="shared" si="56"/>
        <v/>
      </c>
      <c r="AA116" s="39" t="str">
        <f t="shared" si="57"/>
        <v/>
      </c>
      <c r="AB116" s="39" t="str">
        <f t="shared" si="58"/>
        <v/>
      </c>
      <c r="AC116" s="39" t="str">
        <f t="shared" si="59"/>
        <v/>
      </c>
      <c r="AD116" s="39" t="str">
        <f t="shared" si="60"/>
        <v/>
      </c>
      <c r="AE116" s="39" t="str">
        <f t="shared" si="61"/>
        <v/>
      </c>
      <c r="AF116" s="39" t="str">
        <f t="shared" si="62"/>
        <v/>
      </c>
      <c r="AG116" s="39" t="str">
        <f t="shared" si="63"/>
        <v/>
      </c>
      <c r="AH116" s="39" t="str">
        <f t="shared" si="64"/>
        <v/>
      </c>
      <c r="AI116" s="39" t="str">
        <f t="shared" si="65"/>
        <v/>
      </c>
      <c r="AJ116" s="39" t="str">
        <f t="shared" si="66"/>
        <v/>
      </c>
      <c r="AK116" s="39" t="str">
        <f t="shared" si="67"/>
        <v/>
      </c>
      <c r="AL116" s="39" t="str">
        <f t="shared" si="68"/>
        <v/>
      </c>
      <c r="AM116" s="39" t="str">
        <f t="shared" si="69"/>
        <v/>
      </c>
      <c r="AN116" s="39" t="str">
        <f t="shared" si="70"/>
        <v/>
      </c>
      <c r="AO116" s="39" t="str">
        <f t="shared" si="71"/>
        <v/>
      </c>
      <c r="AP116" s="39" t="str">
        <f t="shared" si="72"/>
        <v/>
      </c>
      <c r="AQ116" s="39" t="str">
        <f t="shared" si="73"/>
        <v/>
      </c>
      <c r="AR116" s="39" t="str">
        <f t="shared" si="74"/>
        <v/>
      </c>
      <c r="AS116" s="39" t="str">
        <f t="shared" si="75"/>
        <v/>
      </c>
      <c r="AT116" s="39" t="str">
        <f t="shared" si="76"/>
        <v/>
      </c>
      <c r="AU116" s="39" t="str">
        <f t="shared" si="77"/>
        <v/>
      </c>
    </row>
    <row r="117" spans="1:47" x14ac:dyDescent="0.25">
      <c r="A117" s="93"/>
      <c r="B117" s="69"/>
      <c r="C117" s="69"/>
      <c r="D117" s="39"/>
      <c r="H117" s="39">
        <f t="shared" si="78"/>
        <v>0</v>
      </c>
      <c r="I117" s="39">
        <f t="shared" si="79"/>
        <v>0</v>
      </c>
      <c r="J117" s="39">
        <f t="shared" si="80"/>
        <v>0</v>
      </c>
      <c r="M117" s="53"/>
      <c r="N117" s="39" t="str">
        <f t="shared" si="44"/>
        <v/>
      </c>
      <c r="O117" s="39" t="str">
        <f t="shared" si="45"/>
        <v/>
      </c>
      <c r="P117" s="39" t="str">
        <f t="shared" si="46"/>
        <v/>
      </c>
      <c r="Q117" s="39" t="str">
        <f t="shared" si="47"/>
        <v/>
      </c>
      <c r="R117" s="39" t="str">
        <f t="shared" si="48"/>
        <v/>
      </c>
      <c r="S117" s="39" t="str">
        <f t="shared" si="49"/>
        <v/>
      </c>
      <c r="T117" s="39" t="str">
        <f t="shared" si="50"/>
        <v/>
      </c>
      <c r="U117" s="39" t="str">
        <f t="shared" si="51"/>
        <v/>
      </c>
      <c r="V117" s="39" t="str">
        <f t="shared" si="52"/>
        <v/>
      </c>
      <c r="W117" s="39" t="str">
        <f t="shared" si="53"/>
        <v/>
      </c>
      <c r="X117" s="39" t="str">
        <f t="shared" si="54"/>
        <v/>
      </c>
      <c r="Y117" s="39" t="str">
        <f t="shared" si="55"/>
        <v/>
      </c>
      <c r="Z117" s="39" t="str">
        <f t="shared" si="56"/>
        <v/>
      </c>
      <c r="AA117" s="39" t="str">
        <f t="shared" si="57"/>
        <v/>
      </c>
      <c r="AB117" s="39" t="str">
        <f t="shared" si="58"/>
        <v/>
      </c>
      <c r="AC117" s="39" t="str">
        <f t="shared" si="59"/>
        <v/>
      </c>
      <c r="AD117" s="39" t="str">
        <f t="shared" si="60"/>
        <v/>
      </c>
      <c r="AE117" s="39" t="str">
        <f t="shared" si="61"/>
        <v/>
      </c>
      <c r="AF117" s="39" t="str">
        <f t="shared" si="62"/>
        <v/>
      </c>
      <c r="AG117" s="39" t="str">
        <f t="shared" si="63"/>
        <v/>
      </c>
      <c r="AH117" s="39" t="str">
        <f t="shared" si="64"/>
        <v/>
      </c>
      <c r="AI117" s="39" t="str">
        <f t="shared" si="65"/>
        <v/>
      </c>
      <c r="AJ117" s="39" t="str">
        <f t="shared" si="66"/>
        <v/>
      </c>
      <c r="AK117" s="39" t="str">
        <f t="shared" si="67"/>
        <v/>
      </c>
      <c r="AL117" s="39" t="str">
        <f t="shared" si="68"/>
        <v/>
      </c>
      <c r="AM117" s="39" t="str">
        <f t="shared" si="69"/>
        <v/>
      </c>
      <c r="AN117" s="39" t="str">
        <f t="shared" si="70"/>
        <v/>
      </c>
      <c r="AO117" s="39" t="str">
        <f t="shared" si="71"/>
        <v/>
      </c>
      <c r="AP117" s="39" t="str">
        <f t="shared" si="72"/>
        <v/>
      </c>
      <c r="AQ117" s="39" t="str">
        <f t="shared" si="73"/>
        <v/>
      </c>
      <c r="AR117" s="39" t="str">
        <f t="shared" si="74"/>
        <v/>
      </c>
      <c r="AS117" s="39" t="str">
        <f t="shared" si="75"/>
        <v/>
      </c>
      <c r="AT117" s="39" t="str">
        <f t="shared" si="76"/>
        <v/>
      </c>
      <c r="AU117" s="39" t="str">
        <f t="shared" si="77"/>
        <v/>
      </c>
    </row>
    <row r="118" spans="1:47" x14ac:dyDescent="0.25">
      <c r="A118" s="93"/>
      <c r="B118" s="69"/>
      <c r="C118" s="69"/>
      <c r="D118" s="39"/>
      <c r="H118" s="39">
        <f t="shared" si="78"/>
        <v>0</v>
      </c>
      <c r="I118" s="39">
        <f t="shared" si="79"/>
        <v>0</v>
      </c>
      <c r="J118" s="39">
        <f t="shared" si="80"/>
        <v>0</v>
      </c>
      <c r="M118" s="53"/>
      <c r="N118" s="39" t="str">
        <f t="shared" si="44"/>
        <v/>
      </c>
      <c r="O118" s="39" t="str">
        <f t="shared" si="45"/>
        <v/>
      </c>
      <c r="P118" s="39" t="str">
        <f t="shared" si="46"/>
        <v/>
      </c>
      <c r="Q118" s="39" t="str">
        <f t="shared" si="47"/>
        <v/>
      </c>
      <c r="R118" s="39" t="str">
        <f t="shared" si="48"/>
        <v/>
      </c>
      <c r="S118" s="39" t="str">
        <f t="shared" si="49"/>
        <v/>
      </c>
      <c r="T118" s="39" t="str">
        <f t="shared" si="50"/>
        <v/>
      </c>
      <c r="U118" s="39" t="str">
        <f t="shared" si="51"/>
        <v/>
      </c>
      <c r="V118" s="39" t="str">
        <f t="shared" si="52"/>
        <v/>
      </c>
      <c r="W118" s="39" t="str">
        <f t="shared" si="53"/>
        <v/>
      </c>
      <c r="X118" s="39" t="str">
        <f t="shared" si="54"/>
        <v/>
      </c>
      <c r="Y118" s="39" t="str">
        <f t="shared" si="55"/>
        <v/>
      </c>
      <c r="Z118" s="39" t="str">
        <f t="shared" si="56"/>
        <v/>
      </c>
      <c r="AA118" s="39" t="str">
        <f t="shared" si="57"/>
        <v/>
      </c>
      <c r="AB118" s="39" t="str">
        <f t="shared" si="58"/>
        <v/>
      </c>
      <c r="AC118" s="39" t="str">
        <f t="shared" si="59"/>
        <v/>
      </c>
      <c r="AD118" s="39" t="str">
        <f t="shared" si="60"/>
        <v/>
      </c>
      <c r="AE118" s="39" t="str">
        <f t="shared" si="61"/>
        <v/>
      </c>
      <c r="AF118" s="39" t="str">
        <f t="shared" si="62"/>
        <v/>
      </c>
      <c r="AG118" s="39" t="str">
        <f t="shared" si="63"/>
        <v/>
      </c>
      <c r="AH118" s="39" t="str">
        <f t="shared" si="64"/>
        <v/>
      </c>
      <c r="AI118" s="39" t="str">
        <f t="shared" si="65"/>
        <v/>
      </c>
      <c r="AJ118" s="39" t="str">
        <f t="shared" si="66"/>
        <v/>
      </c>
      <c r="AK118" s="39" t="str">
        <f t="shared" si="67"/>
        <v/>
      </c>
      <c r="AL118" s="39" t="str">
        <f t="shared" si="68"/>
        <v/>
      </c>
      <c r="AM118" s="39" t="str">
        <f t="shared" si="69"/>
        <v/>
      </c>
      <c r="AN118" s="39" t="str">
        <f t="shared" si="70"/>
        <v/>
      </c>
      <c r="AO118" s="39" t="str">
        <f t="shared" si="71"/>
        <v/>
      </c>
      <c r="AP118" s="39" t="str">
        <f t="shared" si="72"/>
        <v/>
      </c>
      <c r="AQ118" s="39" t="str">
        <f t="shared" si="73"/>
        <v/>
      </c>
      <c r="AR118" s="39" t="str">
        <f t="shared" si="74"/>
        <v/>
      </c>
      <c r="AS118" s="39" t="str">
        <f t="shared" si="75"/>
        <v/>
      </c>
      <c r="AT118" s="39" t="str">
        <f t="shared" si="76"/>
        <v/>
      </c>
      <c r="AU118" s="39" t="str">
        <f t="shared" si="77"/>
        <v/>
      </c>
    </row>
    <row r="119" spans="1:47" x14ac:dyDescent="0.25">
      <c r="A119" s="93"/>
      <c r="B119" s="69"/>
      <c r="C119" s="69"/>
      <c r="D119" s="39"/>
      <c r="H119" s="39">
        <f t="shared" si="78"/>
        <v>0</v>
      </c>
      <c r="I119" s="39">
        <f t="shared" si="79"/>
        <v>0</v>
      </c>
      <c r="J119" s="39">
        <f t="shared" si="80"/>
        <v>0</v>
      </c>
      <c r="M119" s="53"/>
      <c r="N119" s="39" t="str">
        <f t="shared" si="44"/>
        <v/>
      </c>
      <c r="O119" s="39" t="str">
        <f t="shared" si="45"/>
        <v/>
      </c>
      <c r="P119" s="39" t="str">
        <f t="shared" si="46"/>
        <v/>
      </c>
      <c r="Q119" s="39" t="str">
        <f t="shared" si="47"/>
        <v/>
      </c>
      <c r="R119" s="39" t="str">
        <f t="shared" si="48"/>
        <v/>
      </c>
      <c r="S119" s="39" t="str">
        <f t="shared" si="49"/>
        <v/>
      </c>
      <c r="T119" s="39" t="str">
        <f t="shared" si="50"/>
        <v/>
      </c>
      <c r="U119" s="39" t="str">
        <f t="shared" si="51"/>
        <v/>
      </c>
      <c r="V119" s="39" t="str">
        <f t="shared" si="52"/>
        <v/>
      </c>
      <c r="W119" s="39" t="str">
        <f t="shared" si="53"/>
        <v/>
      </c>
      <c r="X119" s="39" t="str">
        <f t="shared" si="54"/>
        <v/>
      </c>
      <c r="Y119" s="39" t="str">
        <f t="shared" si="55"/>
        <v/>
      </c>
      <c r="Z119" s="39" t="str">
        <f t="shared" si="56"/>
        <v/>
      </c>
      <c r="AA119" s="39" t="str">
        <f t="shared" si="57"/>
        <v/>
      </c>
      <c r="AB119" s="39" t="str">
        <f t="shared" si="58"/>
        <v/>
      </c>
      <c r="AC119" s="39" t="str">
        <f t="shared" si="59"/>
        <v/>
      </c>
      <c r="AD119" s="39" t="str">
        <f t="shared" si="60"/>
        <v/>
      </c>
      <c r="AE119" s="39" t="str">
        <f t="shared" si="61"/>
        <v/>
      </c>
      <c r="AF119" s="39" t="str">
        <f t="shared" si="62"/>
        <v/>
      </c>
      <c r="AG119" s="39" t="str">
        <f t="shared" si="63"/>
        <v/>
      </c>
      <c r="AH119" s="39" t="str">
        <f t="shared" si="64"/>
        <v/>
      </c>
      <c r="AI119" s="39" t="str">
        <f t="shared" si="65"/>
        <v/>
      </c>
      <c r="AJ119" s="39" t="str">
        <f t="shared" si="66"/>
        <v/>
      </c>
      <c r="AK119" s="39" t="str">
        <f t="shared" si="67"/>
        <v/>
      </c>
      <c r="AL119" s="39" t="str">
        <f t="shared" si="68"/>
        <v/>
      </c>
      <c r="AM119" s="39" t="str">
        <f t="shared" si="69"/>
        <v/>
      </c>
      <c r="AN119" s="39" t="str">
        <f t="shared" si="70"/>
        <v/>
      </c>
      <c r="AO119" s="39" t="str">
        <f t="shared" si="71"/>
        <v/>
      </c>
      <c r="AP119" s="39" t="str">
        <f t="shared" si="72"/>
        <v/>
      </c>
      <c r="AQ119" s="39" t="str">
        <f t="shared" si="73"/>
        <v/>
      </c>
      <c r="AR119" s="39" t="str">
        <f t="shared" si="74"/>
        <v/>
      </c>
      <c r="AS119" s="39" t="str">
        <f t="shared" si="75"/>
        <v/>
      </c>
      <c r="AT119" s="39" t="str">
        <f t="shared" si="76"/>
        <v/>
      </c>
      <c r="AU119" s="39" t="str">
        <f t="shared" si="77"/>
        <v/>
      </c>
    </row>
    <row r="120" spans="1:47" x14ac:dyDescent="0.25">
      <c r="A120" s="93"/>
      <c r="B120" s="69"/>
      <c r="C120" s="69"/>
      <c r="D120" s="39"/>
      <c r="H120" s="39">
        <f t="shared" si="78"/>
        <v>0</v>
      </c>
      <c r="I120" s="39">
        <f t="shared" si="79"/>
        <v>0</v>
      </c>
      <c r="J120" s="39">
        <f t="shared" si="80"/>
        <v>0</v>
      </c>
      <c r="M120" s="53"/>
      <c r="N120" s="39" t="str">
        <f t="shared" si="44"/>
        <v/>
      </c>
      <c r="O120" s="39" t="str">
        <f t="shared" si="45"/>
        <v/>
      </c>
      <c r="P120" s="39" t="str">
        <f t="shared" si="46"/>
        <v/>
      </c>
      <c r="Q120" s="39" t="str">
        <f t="shared" si="47"/>
        <v/>
      </c>
      <c r="R120" s="39" t="str">
        <f t="shared" si="48"/>
        <v/>
      </c>
      <c r="S120" s="39" t="str">
        <f t="shared" si="49"/>
        <v/>
      </c>
      <c r="T120" s="39" t="str">
        <f t="shared" si="50"/>
        <v/>
      </c>
      <c r="U120" s="39" t="str">
        <f t="shared" si="51"/>
        <v/>
      </c>
      <c r="V120" s="39" t="str">
        <f t="shared" si="52"/>
        <v/>
      </c>
      <c r="W120" s="39" t="str">
        <f t="shared" si="53"/>
        <v/>
      </c>
      <c r="X120" s="39" t="str">
        <f t="shared" si="54"/>
        <v/>
      </c>
      <c r="Y120" s="39" t="str">
        <f t="shared" si="55"/>
        <v/>
      </c>
      <c r="Z120" s="39" t="str">
        <f t="shared" si="56"/>
        <v/>
      </c>
      <c r="AA120" s="39" t="str">
        <f t="shared" si="57"/>
        <v/>
      </c>
      <c r="AB120" s="39" t="str">
        <f t="shared" si="58"/>
        <v/>
      </c>
      <c r="AC120" s="39" t="str">
        <f t="shared" si="59"/>
        <v/>
      </c>
      <c r="AD120" s="39" t="str">
        <f t="shared" si="60"/>
        <v/>
      </c>
      <c r="AE120" s="39" t="str">
        <f t="shared" si="61"/>
        <v/>
      </c>
      <c r="AF120" s="39" t="str">
        <f t="shared" si="62"/>
        <v/>
      </c>
      <c r="AG120" s="39" t="str">
        <f t="shared" si="63"/>
        <v/>
      </c>
      <c r="AH120" s="39" t="str">
        <f t="shared" si="64"/>
        <v/>
      </c>
      <c r="AI120" s="39" t="str">
        <f t="shared" si="65"/>
        <v/>
      </c>
      <c r="AJ120" s="39" t="str">
        <f t="shared" si="66"/>
        <v/>
      </c>
      <c r="AK120" s="39" t="str">
        <f t="shared" si="67"/>
        <v/>
      </c>
      <c r="AL120" s="39" t="str">
        <f t="shared" si="68"/>
        <v/>
      </c>
      <c r="AM120" s="39" t="str">
        <f t="shared" si="69"/>
        <v/>
      </c>
      <c r="AN120" s="39" t="str">
        <f t="shared" si="70"/>
        <v/>
      </c>
      <c r="AO120" s="39" t="str">
        <f t="shared" si="71"/>
        <v/>
      </c>
      <c r="AP120" s="39" t="str">
        <f t="shared" si="72"/>
        <v/>
      </c>
      <c r="AQ120" s="39" t="str">
        <f t="shared" si="73"/>
        <v/>
      </c>
      <c r="AR120" s="39" t="str">
        <f t="shared" si="74"/>
        <v/>
      </c>
      <c r="AS120" s="39" t="str">
        <f t="shared" si="75"/>
        <v/>
      </c>
      <c r="AT120" s="39" t="str">
        <f t="shared" si="76"/>
        <v/>
      </c>
      <c r="AU120" s="39" t="str">
        <f t="shared" si="77"/>
        <v/>
      </c>
    </row>
    <row r="121" spans="1:47" x14ac:dyDescent="0.25">
      <c r="A121" s="92"/>
      <c r="B121" s="69"/>
      <c r="C121" s="69"/>
      <c r="D121" s="39"/>
      <c r="H121" s="39">
        <f t="shared" si="4"/>
        <v>0</v>
      </c>
      <c r="I121" s="39">
        <f t="shared" si="43"/>
        <v>0</v>
      </c>
      <c r="J121" s="39">
        <f t="shared" si="5"/>
        <v>0</v>
      </c>
      <c r="M121" s="53"/>
      <c r="N121" s="39" t="str">
        <f t="shared" si="44"/>
        <v/>
      </c>
      <c r="O121" s="39" t="str">
        <f t="shared" si="45"/>
        <v/>
      </c>
      <c r="P121" s="39" t="str">
        <f t="shared" si="46"/>
        <v/>
      </c>
      <c r="Q121" s="39" t="str">
        <f t="shared" si="47"/>
        <v/>
      </c>
      <c r="R121" s="39" t="str">
        <f t="shared" si="48"/>
        <v/>
      </c>
      <c r="S121" s="39" t="str">
        <f t="shared" si="49"/>
        <v/>
      </c>
      <c r="T121" s="39" t="str">
        <f t="shared" si="50"/>
        <v/>
      </c>
      <c r="U121" s="39" t="str">
        <f t="shared" si="51"/>
        <v/>
      </c>
      <c r="V121" s="39" t="str">
        <f t="shared" si="52"/>
        <v/>
      </c>
      <c r="W121" s="39" t="str">
        <f t="shared" si="53"/>
        <v/>
      </c>
      <c r="X121" s="39" t="str">
        <f t="shared" si="54"/>
        <v/>
      </c>
      <c r="Y121" s="39" t="str">
        <f t="shared" si="55"/>
        <v/>
      </c>
      <c r="Z121" s="39" t="str">
        <f t="shared" si="56"/>
        <v/>
      </c>
      <c r="AA121" s="39" t="str">
        <f t="shared" si="57"/>
        <v/>
      </c>
      <c r="AB121" s="39" t="str">
        <f t="shared" si="58"/>
        <v/>
      </c>
      <c r="AC121" s="39" t="str">
        <f t="shared" si="59"/>
        <v/>
      </c>
      <c r="AD121" s="39" t="str">
        <f t="shared" si="60"/>
        <v/>
      </c>
      <c r="AE121" s="39" t="str">
        <f t="shared" si="61"/>
        <v/>
      </c>
      <c r="AF121" s="39" t="str">
        <f t="shared" si="62"/>
        <v/>
      </c>
      <c r="AG121" s="39" t="str">
        <f t="shared" si="63"/>
        <v/>
      </c>
      <c r="AH121" s="39" t="str">
        <f t="shared" si="64"/>
        <v/>
      </c>
      <c r="AI121" s="39" t="str">
        <f t="shared" si="65"/>
        <v/>
      </c>
      <c r="AJ121" s="39" t="str">
        <f t="shared" si="66"/>
        <v/>
      </c>
      <c r="AK121" s="39" t="str">
        <f t="shared" si="67"/>
        <v/>
      </c>
      <c r="AL121" s="39" t="str">
        <f t="shared" si="68"/>
        <v/>
      </c>
      <c r="AM121" s="39" t="str">
        <f t="shared" si="69"/>
        <v/>
      </c>
      <c r="AN121" s="39" t="str">
        <f t="shared" si="70"/>
        <v/>
      </c>
      <c r="AO121" s="39" t="str">
        <f t="shared" si="71"/>
        <v/>
      </c>
      <c r="AP121" s="39" t="str">
        <f t="shared" si="72"/>
        <v/>
      </c>
      <c r="AQ121" s="39" t="str">
        <f t="shared" si="73"/>
        <v/>
      </c>
      <c r="AR121" s="39" t="str">
        <f t="shared" si="74"/>
        <v/>
      </c>
      <c r="AS121" s="39" t="str">
        <f t="shared" si="75"/>
        <v/>
      </c>
      <c r="AT121" s="39" t="str">
        <f t="shared" si="76"/>
        <v/>
      </c>
      <c r="AU121" s="39" t="str">
        <f t="shared" si="77"/>
        <v/>
      </c>
    </row>
    <row r="122" spans="1:47" x14ac:dyDescent="0.25">
      <c r="A122" s="93"/>
      <c r="B122" s="69"/>
      <c r="C122" s="69"/>
      <c r="D122" s="39"/>
      <c r="H122" s="39">
        <f t="shared" si="4"/>
        <v>0</v>
      </c>
      <c r="I122" s="39">
        <f t="shared" si="43"/>
        <v>0</v>
      </c>
      <c r="J122" s="39">
        <f t="shared" si="5"/>
        <v>0</v>
      </c>
      <c r="M122" s="53"/>
      <c r="N122" s="39" t="str">
        <f t="shared" si="44"/>
        <v/>
      </c>
      <c r="O122" s="39" t="str">
        <f t="shared" si="45"/>
        <v/>
      </c>
      <c r="P122" s="39" t="str">
        <f t="shared" si="46"/>
        <v/>
      </c>
      <c r="Q122" s="39" t="str">
        <f t="shared" si="47"/>
        <v/>
      </c>
      <c r="R122" s="39" t="str">
        <f t="shared" si="48"/>
        <v/>
      </c>
      <c r="S122" s="39" t="str">
        <f t="shared" si="49"/>
        <v/>
      </c>
      <c r="T122" s="39" t="str">
        <f t="shared" si="50"/>
        <v/>
      </c>
      <c r="U122" s="39" t="str">
        <f t="shared" si="51"/>
        <v/>
      </c>
      <c r="V122" s="39" t="str">
        <f t="shared" si="52"/>
        <v/>
      </c>
      <c r="W122" s="39" t="str">
        <f t="shared" si="53"/>
        <v/>
      </c>
      <c r="X122" s="39" t="str">
        <f t="shared" si="54"/>
        <v/>
      </c>
      <c r="Y122" s="39" t="str">
        <f t="shared" si="55"/>
        <v/>
      </c>
      <c r="Z122" s="39" t="str">
        <f t="shared" si="56"/>
        <v/>
      </c>
      <c r="AA122" s="39" t="str">
        <f t="shared" si="57"/>
        <v/>
      </c>
      <c r="AB122" s="39" t="str">
        <f t="shared" si="58"/>
        <v/>
      </c>
      <c r="AC122" s="39" t="str">
        <f t="shared" si="59"/>
        <v/>
      </c>
      <c r="AD122" s="39" t="str">
        <f t="shared" si="60"/>
        <v/>
      </c>
      <c r="AE122" s="39" t="str">
        <f t="shared" si="61"/>
        <v/>
      </c>
      <c r="AF122" s="39" t="str">
        <f t="shared" si="62"/>
        <v/>
      </c>
      <c r="AG122" s="39" t="str">
        <f t="shared" si="63"/>
        <v/>
      </c>
      <c r="AH122" s="39" t="str">
        <f t="shared" si="64"/>
        <v/>
      </c>
      <c r="AI122" s="39" t="str">
        <f t="shared" si="65"/>
        <v/>
      </c>
      <c r="AJ122" s="39" t="str">
        <f t="shared" si="66"/>
        <v/>
      </c>
      <c r="AK122" s="39" t="str">
        <f t="shared" si="67"/>
        <v/>
      </c>
      <c r="AL122" s="39" t="str">
        <f t="shared" si="68"/>
        <v/>
      </c>
      <c r="AM122" s="39" t="str">
        <f t="shared" si="69"/>
        <v/>
      </c>
      <c r="AN122" s="39" t="str">
        <f t="shared" si="70"/>
        <v/>
      </c>
      <c r="AO122" s="39" t="str">
        <f t="shared" si="71"/>
        <v/>
      </c>
      <c r="AP122" s="39" t="str">
        <f t="shared" si="72"/>
        <v/>
      </c>
      <c r="AQ122" s="39" t="str">
        <f t="shared" si="73"/>
        <v/>
      </c>
      <c r="AR122" s="39" t="str">
        <f t="shared" si="74"/>
        <v/>
      </c>
      <c r="AS122" s="39" t="str">
        <f t="shared" si="75"/>
        <v/>
      </c>
      <c r="AT122" s="39" t="str">
        <f t="shared" si="76"/>
        <v/>
      </c>
      <c r="AU122" s="39" t="str">
        <f t="shared" si="77"/>
        <v/>
      </c>
    </row>
    <row r="123" spans="1:47" x14ac:dyDescent="0.25">
      <c r="A123" s="93"/>
      <c r="B123" s="69"/>
      <c r="C123" s="69"/>
      <c r="D123" s="39"/>
      <c r="H123" s="39">
        <f t="shared" si="4"/>
        <v>0</v>
      </c>
      <c r="I123" s="39">
        <f t="shared" si="43"/>
        <v>0</v>
      </c>
      <c r="J123" s="39">
        <f t="shared" si="5"/>
        <v>0</v>
      </c>
      <c r="M123" s="53"/>
      <c r="N123" s="39" t="str">
        <f t="shared" si="44"/>
        <v/>
      </c>
      <c r="O123" s="39" t="str">
        <f t="shared" si="45"/>
        <v/>
      </c>
      <c r="P123" s="39" t="str">
        <f t="shared" si="46"/>
        <v/>
      </c>
      <c r="Q123" s="39" t="str">
        <f t="shared" si="47"/>
        <v/>
      </c>
      <c r="R123" s="39" t="str">
        <f t="shared" si="48"/>
        <v/>
      </c>
      <c r="S123" s="39" t="str">
        <f t="shared" si="49"/>
        <v/>
      </c>
      <c r="T123" s="39" t="str">
        <f t="shared" si="50"/>
        <v/>
      </c>
      <c r="U123" s="39" t="str">
        <f t="shared" si="51"/>
        <v/>
      </c>
      <c r="V123" s="39" t="str">
        <f t="shared" si="52"/>
        <v/>
      </c>
      <c r="W123" s="39" t="str">
        <f t="shared" si="53"/>
        <v/>
      </c>
      <c r="X123" s="39" t="str">
        <f t="shared" si="54"/>
        <v/>
      </c>
      <c r="Y123" s="39" t="str">
        <f t="shared" si="55"/>
        <v/>
      </c>
      <c r="Z123" s="39" t="str">
        <f t="shared" si="56"/>
        <v/>
      </c>
      <c r="AA123" s="39" t="str">
        <f t="shared" si="57"/>
        <v/>
      </c>
      <c r="AB123" s="39" t="str">
        <f t="shared" si="58"/>
        <v/>
      </c>
      <c r="AC123" s="39" t="str">
        <f t="shared" si="59"/>
        <v/>
      </c>
      <c r="AD123" s="39" t="str">
        <f t="shared" si="60"/>
        <v/>
      </c>
      <c r="AE123" s="39" t="str">
        <f t="shared" si="61"/>
        <v/>
      </c>
      <c r="AF123" s="39" t="str">
        <f t="shared" si="62"/>
        <v/>
      </c>
      <c r="AG123" s="39" t="str">
        <f t="shared" si="63"/>
        <v/>
      </c>
      <c r="AH123" s="39" t="str">
        <f t="shared" si="64"/>
        <v/>
      </c>
      <c r="AI123" s="39" t="str">
        <f t="shared" si="65"/>
        <v/>
      </c>
      <c r="AJ123" s="39" t="str">
        <f t="shared" si="66"/>
        <v/>
      </c>
      <c r="AK123" s="39" t="str">
        <f t="shared" si="67"/>
        <v/>
      </c>
      <c r="AL123" s="39" t="str">
        <f t="shared" si="68"/>
        <v/>
      </c>
      <c r="AM123" s="39" t="str">
        <f t="shared" si="69"/>
        <v/>
      </c>
      <c r="AN123" s="39" t="str">
        <f t="shared" si="70"/>
        <v/>
      </c>
      <c r="AO123" s="39" t="str">
        <f t="shared" si="71"/>
        <v/>
      </c>
      <c r="AP123" s="39" t="str">
        <f t="shared" si="72"/>
        <v/>
      </c>
      <c r="AQ123" s="39" t="str">
        <f t="shared" si="73"/>
        <v/>
      </c>
      <c r="AR123" s="39" t="str">
        <f t="shared" si="74"/>
        <v/>
      </c>
      <c r="AS123" s="39" t="str">
        <f t="shared" si="75"/>
        <v/>
      </c>
      <c r="AT123" s="39" t="str">
        <f t="shared" si="76"/>
        <v/>
      </c>
      <c r="AU123" s="39" t="str">
        <f t="shared" si="77"/>
        <v/>
      </c>
    </row>
    <row r="124" spans="1:47" x14ac:dyDescent="0.25">
      <c r="A124" s="93"/>
      <c r="B124" s="69"/>
      <c r="C124" s="69"/>
      <c r="H124" s="39">
        <f t="shared" si="4"/>
        <v>0</v>
      </c>
      <c r="I124" s="39">
        <f t="shared" si="43"/>
        <v>0</v>
      </c>
      <c r="J124" s="39">
        <f t="shared" si="5"/>
        <v>0</v>
      </c>
      <c r="M124" s="53"/>
      <c r="N124" s="39" t="str">
        <f t="shared" si="44"/>
        <v/>
      </c>
      <c r="O124" s="39" t="str">
        <f t="shared" si="45"/>
        <v/>
      </c>
      <c r="P124" s="39" t="str">
        <f t="shared" si="46"/>
        <v/>
      </c>
      <c r="Q124" s="39" t="str">
        <f t="shared" si="47"/>
        <v/>
      </c>
      <c r="R124" s="39" t="str">
        <f t="shared" si="48"/>
        <v/>
      </c>
      <c r="S124" s="39" t="str">
        <f t="shared" si="49"/>
        <v/>
      </c>
      <c r="T124" s="39" t="str">
        <f t="shared" si="50"/>
        <v/>
      </c>
      <c r="U124" s="39" t="str">
        <f t="shared" si="51"/>
        <v/>
      </c>
      <c r="V124" s="39" t="str">
        <f t="shared" si="52"/>
        <v/>
      </c>
      <c r="W124" s="39" t="str">
        <f t="shared" si="53"/>
        <v/>
      </c>
      <c r="X124" s="39" t="str">
        <f t="shared" si="54"/>
        <v/>
      </c>
      <c r="Y124" s="39" t="str">
        <f t="shared" si="55"/>
        <v/>
      </c>
      <c r="Z124" s="39" t="str">
        <f t="shared" si="56"/>
        <v/>
      </c>
      <c r="AA124" s="39" t="str">
        <f t="shared" si="57"/>
        <v/>
      </c>
      <c r="AB124" s="39" t="str">
        <f t="shared" si="58"/>
        <v/>
      </c>
      <c r="AC124" s="39" t="str">
        <f t="shared" si="59"/>
        <v/>
      </c>
      <c r="AD124" s="39" t="str">
        <f t="shared" si="60"/>
        <v/>
      </c>
      <c r="AE124" s="39" t="str">
        <f t="shared" si="61"/>
        <v/>
      </c>
      <c r="AF124" s="39" t="str">
        <f t="shared" si="62"/>
        <v/>
      </c>
      <c r="AG124" s="39" t="str">
        <f t="shared" si="63"/>
        <v/>
      </c>
      <c r="AH124" s="39" t="str">
        <f t="shared" si="64"/>
        <v/>
      </c>
      <c r="AI124" s="39" t="str">
        <f t="shared" si="65"/>
        <v/>
      </c>
      <c r="AJ124" s="39" t="str">
        <f t="shared" si="66"/>
        <v/>
      </c>
      <c r="AK124" s="39" t="str">
        <f t="shared" si="67"/>
        <v/>
      </c>
      <c r="AL124" s="39" t="str">
        <f t="shared" si="68"/>
        <v/>
      </c>
      <c r="AM124" s="39" t="str">
        <f t="shared" si="69"/>
        <v/>
      </c>
      <c r="AN124" s="39" t="str">
        <f t="shared" si="70"/>
        <v/>
      </c>
      <c r="AO124" s="39" t="str">
        <f t="shared" si="71"/>
        <v/>
      </c>
      <c r="AP124" s="39" t="str">
        <f t="shared" si="72"/>
        <v/>
      </c>
      <c r="AQ124" s="39" t="str">
        <f t="shared" si="73"/>
        <v/>
      </c>
      <c r="AR124" s="39" t="str">
        <f t="shared" si="74"/>
        <v/>
      </c>
      <c r="AS124" s="39" t="str">
        <f t="shared" si="75"/>
        <v/>
      </c>
      <c r="AT124" s="39" t="str">
        <f t="shared" si="76"/>
        <v/>
      </c>
      <c r="AU124" s="39" t="str">
        <f t="shared" si="77"/>
        <v/>
      </c>
    </row>
    <row r="125" spans="1:47" x14ac:dyDescent="0.25">
      <c r="A125" s="93"/>
      <c r="B125" s="69"/>
      <c r="C125" s="69"/>
      <c r="H125" s="39">
        <f t="shared" si="4"/>
        <v>0</v>
      </c>
      <c r="I125" s="39">
        <f t="shared" si="43"/>
        <v>0</v>
      </c>
      <c r="J125" s="39">
        <f t="shared" si="5"/>
        <v>0</v>
      </c>
      <c r="M125" s="53"/>
      <c r="N125" s="39" t="str">
        <f t="shared" si="44"/>
        <v/>
      </c>
      <c r="O125" s="39" t="str">
        <f t="shared" si="45"/>
        <v/>
      </c>
      <c r="P125" s="39" t="str">
        <f t="shared" si="46"/>
        <v/>
      </c>
      <c r="Q125" s="39" t="str">
        <f t="shared" si="47"/>
        <v/>
      </c>
      <c r="R125" s="39" t="str">
        <f t="shared" si="48"/>
        <v/>
      </c>
      <c r="S125" s="39" t="str">
        <f t="shared" si="49"/>
        <v/>
      </c>
      <c r="T125" s="39" t="str">
        <f t="shared" si="50"/>
        <v/>
      </c>
      <c r="U125" s="39" t="str">
        <f t="shared" si="51"/>
        <v/>
      </c>
      <c r="V125" s="39" t="str">
        <f t="shared" si="52"/>
        <v/>
      </c>
      <c r="W125" s="39" t="str">
        <f t="shared" si="53"/>
        <v/>
      </c>
      <c r="X125" s="39" t="str">
        <f t="shared" si="54"/>
        <v/>
      </c>
      <c r="Y125" s="39" t="str">
        <f t="shared" si="55"/>
        <v/>
      </c>
      <c r="Z125" s="39" t="str">
        <f t="shared" si="56"/>
        <v/>
      </c>
      <c r="AA125" s="39" t="str">
        <f t="shared" si="57"/>
        <v/>
      </c>
      <c r="AB125" s="39" t="str">
        <f t="shared" si="58"/>
        <v/>
      </c>
      <c r="AC125" s="39" t="str">
        <f t="shared" si="59"/>
        <v/>
      </c>
      <c r="AD125" s="39" t="str">
        <f t="shared" si="60"/>
        <v/>
      </c>
      <c r="AE125" s="39" t="str">
        <f t="shared" si="61"/>
        <v/>
      </c>
      <c r="AF125" s="39" t="str">
        <f t="shared" si="62"/>
        <v/>
      </c>
      <c r="AG125" s="39" t="str">
        <f t="shared" si="63"/>
        <v/>
      </c>
      <c r="AH125" s="39" t="str">
        <f t="shared" si="64"/>
        <v/>
      </c>
      <c r="AI125" s="39" t="str">
        <f t="shared" si="65"/>
        <v/>
      </c>
      <c r="AJ125" s="39" t="str">
        <f t="shared" si="66"/>
        <v/>
      </c>
      <c r="AK125" s="39" t="str">
        <f t="shared" si="67"/>
        <v/>
      </c>
      <c r="AL125" s="39" t="str">
        <f t="shared" si="68"/>
        <v/>
      </c>
      <c r="AM125" s="39" t="str">
        <f t="shared" si="69"/>
        <v/>
      </c>
      <c r="AN125" s="39" t="str">
        <f t="shared" si="70"/>
        <v/>
      </c>
      <c r="AO125" s="39" t="str">
        <f t="shared" si="71"/>
        <v/>
      </c>
      <c r="AP125" s="39" t="str">
        <f t="shared" si="72"/>
        <v/>
      </c>
      <c r="AQ125" s="39" t="str">
        <f t="shared" si="73"/>
        <v/>
      </c>
      <c r="AR125" s="39" t="str">
        <f t="shared" si="74"/>
        <v/>
      </c>
      <c r="AS125" s="39" t="str">
        <f t="shared" si="75"/>
        <v/>
      </c>
      <c r="AT125" s="39" t="str">
        <f t="shared" si="76"/>
        <v/>
      </c>
      <c r="AU125" s="39" t="str">
        <f t="shared" si="77"/>
        <v/>
      </c>
    </row>
    <row r="126" spans="1:47" x14ac:dyDescent="0.25">
      <c r="A126" s="87" t="s">
        <v>182</v>
      </c>
      <c r="B126" s="69"/>
      <c r="C126" s="69"/>
      <c r="H126" s="39">
        <f t="shared" si="4"/>
        <v>0</v>
      </c>
      <c r="I126" s="39">
        <f t="shared" si="43"/>
        <v>0</v>
      </c>
      <c r="J126" s="39">
        <f t="shared" si="5"/>
        <v>0</v>
      </c>
      <c r="M126" s="53"/>
      <c r="N126" s="39" t="str">
        <f t="shared" si="44"/>
        <v/>
      </c>
      <c r="O126" s="39" t="str">
        <f t="shared" si="45"/>
        <v/>
      </c>
      <c r="P126" s="39" t="str">
        <f t="shared" si="46"/>
        <v/>
      </c>
      <c r="Q126" s="39" t="str">
        <f t="shared" si="47"/>
        <v/>
      </c>
      <c r="R126" s="39" t="str">
        <f t="shared" si="48"/>
        <v/>
      </c>
      <c r="S126" s="39" t="str">
        <f t="shared" si="49"/>
        <v/>
      </c>
      <c r="T126" s="39" t="str">
        <f t="shared" si="50"/>
        <v/>
      </c>
      <c r="U126" s="39" t="str">
        <f t="shared" si="51"/>
        <v/>
      </c>
      <c r="V126" s="39" t="str">
        <f t="shared" si="52"/>
        <v/>
      </c>
      <c r="W126" s="39" t="str">
        <f t="shared" si="53"/>
        <v/>
      </c>
      <c r="X126" s="39" t="str">
        <f t="shared" si="54"/>
        <v/>
      </c>
      <c r="Y126" s="39" t="str">
        <f t="shared" si="55"/>
        <v/>
      </c>
      <c r="Z126" s="39" t="str">
        <f t="shared" si="56"/>
        <v/>
      </c>
      <c r="AA126" s="39" t="str">
        <f t="shared" si="57"/>
        <v/>
      </c>
      <c r="AB126" s="39" t="str">
        <f t="shared" si="58"/>
        <v/>
      </c>
      <c r="AC126" s="39" t="str">
        <f t="shared" si="59"/>
        <v/>
      </c>
      <c r="AD126" s="39" t="str">
        <f t="shared" si="60"/>
        <v/>
      </c>
      <c r="AE126" s="39" t="str">
        <f t="shared" si="61"/>
        <v/>
      </c>
      <c r="AF126" s="39" t="str">
        <f t="shared" si="62"/>
        <v/>
      </c>
      <c r="AG126" s="39" t="str">
        <f t="shared" si="63"/>
        <v/>
      </c>
      <c r="AH126" s="39" t="str">
        <f t="shared" si="64"/>
        <v/>
      </c>
      <c r="AI126" s="39" t="str">
        <f t="shared" si="65"/>
        <v/>
      </c>
      <c r="AJ126" s="39" t="str">
        <f t="shared" si="66"/>
        <v/>
      </c>
      <c r="AK126" s="39" t="str">
        <f t="shared" si="67"/>
        <v/>
      </c>
      <c r="AL126" s="39" t="str">
        <f t="shared" si="68"/>
        <v/>
      </c>
      <c r="AM126" s="39" t="str">
        <f t="shared" si="69"/>
        <v/>
      </c>
      <c r="AN126" s="39" t="str">
        <f t="shared" si="70"/>
        <v/>
      </c>
      <c r="AO126" s="39" t="str">
        <f t="shared" si="71"/>
        <v/>
      </c>
      <c r="AP126" s="39" t="str">
        <f t="shared" si="72"/>
        <v/>
      </c>
      <c r="AQ126" s="39" t="str">
        <f t="shared" si="73"/>
        <v/>
      </c>
      <c r="AR126" s="39" t="str">
        <f t="shared" si="74"/>
        <v/>
      </c>
      <c r="AS126" s="39" t="str">
        <f t="shared" si="75"/>
        <v/>
      </c>
      <c r="AT126" s="39" t="str">
        <f t="shared" si="76"/>
        <v/>
      </c>
      <c r="AU126" s="39" t="str">
        <f t="shared" si="77"/>
        <v/>
      </c>
    </row>
    <row r="127" spans="1:47" x14ac:dyDescent="0.25">
      <c r="A127" s="39" t="s">
        <v>147</v>
      </c>
      <c r="B127" s="69" t="s">
        <v>156</v>
      </c>
      <c r="E127" s="38">
        <f>-C140</f>
        <v>0</v>
      </c>
      <c r="H127" s="39">
        <f>SUM(D127:G127)</f>
        <v>0</v>
      </c>
      <c r="I127" s="39">
        <f>IF(vatstatusq3="Y",-C141,0)</f>
        <v>0</v>
      </c>
      <c r="J127" s="39">
        <f>+H127-I127</f>
        <v>0</v>
      </c>
      <c r="K127" s="52" t="s">
        <v>163</v>
      </c>
      <c r="M127" s="53"/>
      <c r="N127" s="39" t="str">
        <f t="shared" si="44"/>
        <v/>
      </c>
      <c r="O127" s="39" t="str">
        <f t="shared" si="45"/>
        <v/>
      </c>
      <c r="P127" s="39" t="str">
        <f t="shared" si="46"/>
        <v/>
      </c>
      <c r="Q127" s="39" t="str">
        <f t="shared" si="47"/>
        <v/>
      </c>
      <c r="R127" s="39" t="str">
        <f t="shared" si="48"/>
        <v/>
      </c>
      <c r="S127" s="39" t="str">
        <f t="shared" si="49"/>
        <v/>
      </c>
      <c r="T127" s="39" t="str">
        <f t="shared" si="50"/>
        <v/>
      </c>
      <c r="U127" s="39" t="str">
        <f t="shared" si="51"/>
        <v/>
      </c>
      <c r="V127" s="39" t="str">
        <f t="shared" si="52"/>
        <v/>
      </c>
      <c r="W127" s="39" t="str">
        <f t="shared" si="53"/>
        <v/>
      </c>
      <c r="X127" s="39" t="str">
        <f t="shared" si="54"/>
        <v/>
      </c>
      <c r="Y127" s="39" t="str">
        <f t="shared" si="55"/>
        <v/>
      </c>
      <c r="Z127" s="39" t="str">
        <f t="shared" si="56"/>
        <v/>
      </c>
      <c r="AA127" s="39" t="str">
        <f t="shared" si="57"/>
        <v/>
      </c>
      <c r="AB127" s="39" t="str">
        <f t="shared" si="58"/>
        <v/>
      </c>
      <c r="AC127" s="39" t="str">
        <f t="shared" si="59"/>
        <v/>
      </c>
      <c r="AD127" s="39" t="str">
        <f t="shared" si="60"/>
        <v/>
      </c>
      <c r="AE127" s="39" t="str">
        <f t="shared" si="61"/>
        <v/>
      </c>
      <c r="AF127" s="39" t="str">
        <f t="shared" si="62"/>
        <v/>
      </c>
      <c r="AG127" s="39" t="str">
        <f t="shared" si="63"/>
        <v/>
      </c>
      <c r="AH127" s="39" t="str">
        <f t="shared" si="64"/>
        <v/>
      </c>
      <c r="AI127" s="39" t="str">
        <f t="shared" si="65"/>
        <v/>
      </c>
      <c r="AJ127" s="39" t="str">
        <f t="shared" si="66"/>
        <v/>
      </c>
      <c r="AK127" s="39" t="str">
        <f t="shared" si="67"/>
        <v/>
      </c>
      <c r="AL127" s="39" t="str">
        <f t="shared" si="68"/>
        <v/>
      </c>
      <c r="AM127" s="39" t="str">
        <f t="shared" si="69"/>
        <v/>
      </c>
      <c r="AN127" s="39" t="str">
        <f t="shared" si="70"/>
        <v/>
      </c>
      <c r="AO127" s="39" t="str">
        <f t="shared" si="71"/>
        <v/>
      </c>
      <c r="AP127" s="39" t="str">
        <f t="shared" si="72"/>
        <v/>
      </c>
      <c r="AQ127" s="39" t="str">
        <f t="shared" si="73"/>
        <v/>
      </c>
      <c r="AR127" s="39" t="str">
        <f t="shared" si="74"/>
        <v/>
      </c>
      <c r="AS127" s="39" t="str">
        <f t="shared" si="75"/>
        <v/>
      </c>
      <c r="AT127" s="39" t="str">
        <f t="shared" si="76"/>
        <v/>
      </c>
      <c r="AU127" s="39" t="str">
        <f t="shared" si="77"/>
        <v/>
      </c>
    </row>
    <row r="128" spans="1:47" x14ac:dyDescent="0.25">
      <c r="B128" s="69"/>
      <c r="AS128" s="39" t="str">
        <f t="shared" si="75"/>
        <v/>
      </c>
    </row>
    <row r="129" spans="1:47" ht="16.5" thickBot="1" x14ac:dyDescent="0.3">
      <c r="A129" s="61" t="s">
        <v>138</v>
      </c>
      <c r="D129" s="39">
        <f>ROUND(SUM(currentacq3),2)</f>
        <v>0</v>
      </c>
      <c r="E129" s="39">
        <f>ROUND(SUM(cashacq3),2)</f>
        <v>0</v>
      </c>
      <c r="F129" s="39">
        <f>ROUND(SUM(cardacq3),2)</f>
        <v>0</v>
      </c>
      <c r="G129" s="39">
        <f>ROUND(SUM(depositacq3),2)</f>
        <v>0</v>
      </c>
      <c r="H129" s="39">
        <f>ROUND(SUM(totalsq3),2)</f>
        <v>0</v>
      </c>
      <c r="I129" s="39">
        <f>ROUND(SUM(vatcontentq3),2)</f>
        <v>0</v>
      </c>
      <c r="J129" s="39">
        <f>ROUND(SUM(netamountsq3),2)</f>
        <v>0</v>
      </c>
      <c r="N129" s="95">
        <f>SUM(N34:N128)</f>
        <v>0</v>
      </c>
      <c r="O129" s="95">
        <f t="shared" ref="O129:AU129" si="81">SUM(O34:O128)</f>
        <v>0</v>
      </c>
      <c r="P129" s="95">
        <f t="shared" si="81"/>
        <v>0</v>
      </c>
      <c r="Q129" s="95">
        <f t="shared" si="81"/>
        <v>0</v>
      </c>
      <c r="R129" s="95">
        <f t="shared" si="81"/>
        <v>0</v>
      </c>
      <c r="S129" s="95">
        <f t="shared" si="81"/>
        <v>0</v>
      </c>
      <c r="T129" s="95">
        <f t="shared" si="81"/>
        <v>0</v>
      </c>
      <c r="U129" s="95">
        <f t="shared" si="81"/>
        <v>0</v>
      </c>
      <c r="V129" s="95">
        <f t="shared" si="81"/>
        <v>0</v>
      </c>
      <c r="W129" s="95">
        <f t="shared" si="81"/>
        <v>0</v>
      </c>
      <c r="X129" s="95">
        <f t="shared" si="81"/>
        <v>0</v>
      </c>
      <c r="Y129" s="95">
        <f t="shared" si="81"/>
        <v>0</v>
      </c>
      <c r="Z129" s="95">
        <f t="shared" si="81"/>
        <v>0</v>
      </c>
      <c r="AA129" s="95">
        <f t="shared" si="81"/>
        <v>0</v>
      </c>
      <c r="AB129" s="95">
        <f t="shared" si="81"/>
        <v>0</v>
      </c>
      <c r="AC129" s="95">
        <f t="shared" si="81"/>
        <v>0</v>
      </c>
      <c r="AD129" s="95">
        <f t="shared" si="81"/>
        <v>0</v>
      </c>
      <c r="AE129" s="95">
        <f t="shared" si="81"/>
        <v>0</v>
      </c>
      <c r="AF129" s="95">
        <f t="shared" si="81"/>
        <v>0</v>
      </c>
      <c r="AG129" s="95">
        <f t="shared" si="81"/>
        <v>0</v>
      </c>
      <c r="AH129" s="95">
        <f t="shared" si="81"/>
        <v>0</v>
      </c>
      <c r="AI129" s="95">
        <f t="shared" si="81"/>
        <v>0</v>
      </c>
      <c r="AJ129" s="95">
        <f t="shared" si="81"/>
        <v>0</v>
      </c>
      <c r="AK129" s="95">
        <f t="shared" si="81"/>
        <v>0</v>
      </c>
      <c r="AL129" s="95">
        <f t="shared" si="81"/>
        <v>0</v>
      </c>
      <c r="AM129" s="95">
        <f t="shared" si="81"/>
        <v>0</v>
      </c>
      <c r="AN129" s="95">
        <f t="shared" si="81"/>
        <v>0</v>
      </c>
      <c r="AO129" s="95">
        <f t="shared" si="81"/>
        <v>0</v>
      </c>
      <c r="AP129" s="95">
        <f t="shared" si="81"/>
        <v>0</v>
      </c>
      <c r="AQ129" s="95">
        <f t="shared" si="81"/>
        <v>0</v>
      </c>
      <c r="AR129" s="95">
        <f t="shared" si="81"/>
        <v>0</v>
      </c>
      <c r="AS129" s="95">
        <f t="shared" si="81"/>
        <v>0</v>
      </c>
      <c r="AT129" s="95">
        <f t="shared" si="81"/>
        <v>0</v>
      </c>
      <c r="AU129" s="95">
        <f t="shared" si="81"/>
        <v>0</v>
      </c>
    </row>
    <row r="130" spans="1:47" ht="16.5" thickTop="1" x14ac:dyDescent="0.25">
      <c r="E130" s="96"/>
      <c r="F130" s="96"/>
    </row>
    <row r="131" spans="1:47" x14ac:dyDescent="0.25">
      <c r="A131" s="39" t="s">
        <v>204</v>
      </c>
      <c r="D131" s="97"/>
      <c r="E131" s="98"/>
      <c r="F131" s="97"/>
      <c r="G131" s="97">
        <v>0</v>
      </c>
      <c r="H131" s="98"/>
      <c r="I131" s="98"/>
      <c r="J131" s="98"/>
    </row>
    <row r="132" spans="1:47" x14ac:dyDescent="0.25">
      <c r="A132" s="39" t="s">
        <v>205</v>
      </c>
      <c r="D132" s="97">
        <f>+D129-D131</f>
        <v>0</v>
      </c>
      <c r="E132" s="98"/>
      <c r="F132" s="97">
        <f>+F129-F131</f>
        <v>0</v>
      </c>
      <c r="G132" s="97">
        <f>+G129-G131</f>
        <v>0</v>
      </c>
      <c r="H132" s="98"/>
      <c r="I132" s="98"/>
      <c r="J132" s="98"/>
    </row>
    <row r="133" spans="1:47" ht="57.75" customHeight="1" x14ac:dyDescent="0.25">
      <c r="A133" s="61" t="s">
        <v>150</v>
      </c>
      <c r="C133" s="52" t="s">
        <v>158</v>
      </c>
      <c r="D133" s="99" t="s">
        <v>152</v>
      </c>
      <c r="E133" s="99" t="s">
        <v>151</v>
      </c>
      <c r="F133" s="99" t="s">
        <v>10</v>
      </c>
      <c r="G133" s="99" t="s">
        <v>153</v>
      </c>
      <c r="H133" s="99" t="s">
        <v>154</v>
      </c>
      <c r="I133" s="99" t="s">
        <v>155</v>
      </c>
      <c r="J133" s="99" t="s">
        <v>159</v>
      </c>
    </row>
    <row r="135" spans="1:47" x14ac:dyDescent="0.25">
      <c r="A135" s="39" t="s">
        <v>175</v>
      </c>
      <c r="C135" s="86"/>
      <c r="D135" s="100">
        <f>+'qtr2'!D135+'qtr2'!D136</f>
        <v>0</v>
      </c>
      <c r="E135" s="100">
        <f>+'qtr2'!E135+'qtr2'!E136</f>
        <v>0</v>
      </c>
      <c r="F135" s="98"/>
      <c r="G135" s="98"/>
      <c r="H135" s="101"/>
      <c r="I135" s="86"/>
      <c r="J135" s="101"/>
    </row>
    <row r="136" spans="1:47" x14ac:dyDescent="0.25">
      <c r="A136" s="39" t="s">
        <v>176</v>
      </c>
      <c r="C136" s="86"/>
      <c r="D136" s="100">
        <v>0</v>
      </c>
      <c r="E136" s="100">
        <v>0</v>
      </c>
      <c r="F136" s="100">
        <v>0</v>
      </c>
      <c r="G136" s="100">
        <v>0</v>
      </c>
      <c r="H136" s="102">
        <v>0</v>
      </c>
      <c r="I136" s="102">
        <v>0</v>
      </c>
      <c r="J136" s="102">
        <v>0</v>
      </c>
    </row>
    <row r="137" spans="1:47" ht="31.5" x14ac:dyDescent="0.25">
      <c r="A137" s="39" t="s">
        <v>174</v>
      </c>
      <c r="C137" s="86"/>
      <c r="D137" s="103" t="s">
        <v>179</v>
      </c>
      <c r="E137" s="103" t="s">
        <v>179</v>
      </c>
      <c r="F137" s="98"/>
      <c r="G137" s="103" t="s">
        <v>180</v>
      </c>
      <c r="H137" s="101"/>
      <c r="I137" s="86"/>
      <c r="J137" s="101"/>
    </row>
    <row r="138" spans="1:47" x14ac:dyDescent="0.25">
      <c r="A138" s="39" t="s">
        <v>177</v>
      </c>
      <c r="C138" s="86"/>
      <c r="D138" s="38">
        <f>LOOKUP($D$137,$C$1:$C$11,$D$1:$D$11)</f>
        <v>0</v>
      </c>
      <c r="E138" s="38">
        <f>LOOKUP($E$137,$C$1:$C$11,$D$1:$D$11)</f>
        <v>0</v>
      </c>
      <c r="F138" s="98"/>
      <c r="G138" s="38">
        <f>LOOKUP($G$137,$C$13:$C$14,$D$13:$D$14)</f>
        <v>0</v>
      </c>
      <c r="H138" s="101"/>
      <c r="I138" s="86"/>
      <c r="J138" s="101"/>
    </row>
    <row r="140" spans="1:47" x14ac:dyDescent="0.25">
      <c r="A140" s="39" t="s">
        <v>157</v>
      </c>
      <c r="C140" s="39">
        <f>SUM(D140:J140)</f>
        <v>0</v>
      </c>
      <c r="D140" s="38">
        <f>IF(D136+D135&lt;10000,D136*'Whitefield office use'!F29,IF(D135&gt;10000,D136*'Whitefield office use'!F30,((+D135+D136-10000)*'Whitefield office use'!F30)+(10000-D135)*'Whitefield office use'!F29))</f>
        <v>0</v>
      </c>
      <c r="E140" s="38">
        <f>IF(E136+E135&lt;10000,E136*'Whitefield office use'!F29,IF(E135&gt;10000,E136*'Whitefield office use'!F30,((+E135+E136-10000)*'Whitefield office use'!F30)+(10000-E135)*'Whitefield office use'!F29))</f>
        <v>0</v>
      </c>
      <c r="F140" s="38">
        <f>+F136*0.05</f>
        <v>0</v>
      </c>
      <c r="G140" s="38">
        <f>+G136*'Whitefield office use'!F31</f>
        <v>0</v>
      </c>
      <c r="H140" s="38">
        <f>+H136*'Whitefield office use'!F32</f>
        <v>0</v>
      </c>
      <c r="I140" s="38">
        <f>+I136*5</f>
        <v>0</v>
      </c>
      <c r="J140" s="38">
        <f>+J136*10</f>
        <v>0</v>
      </c>
    </row>
    <row r="141" spans="1:47" x14ac:dyDescent="0.25">
      <c r="A141" s="39" t="s">
        <v>173</v>
      </c>
      <c r="C141" s="39">
        <f>ROUND(SUM(D141:J141),2)</f>
        <v>0</v>
      </c>
      <c r="D141" s="38">
        <f>+D136*D138*$J$31/(1+$J$31)</f>
        <v>0</v>
      </c>
      <c r="E141" s="38">
        <f>+E136*E138*$J$31/(1+$J$31)</f>
        <v>0</v>
      </c>
      <c r="F141" s="98"/>
      <c r="G141" s="38">
        <f>+G136*G138*$J$31/(1+$J$31)</f>
        <v>0</v>
      </c>
      <c r="H141" s="101"/>
      <c r="I141" s="86"/>
      <c r="J141" s="101"/>
    </row>
    <row r="142" spans="1:47" x14ac:dyDescent="0.25">
      <c r="A142" s="104" t="s">
        <v>19</v>
      </c>
    </row>
    <row r="143" spans="1:47" ht="16.5" thickBot="1" x14ac:dyDescent="0.3"/>
    <row r="144" spans="1:47" x14ac:dyDescent="0.25">
      <c r="A144" s="61" t="s">
        <v>49</v>
      </c>
      <c r="F144" s="105" t="s">
        <v>232</v>
      </c>
      <c r="G144" s="106"/>
      <c r="H144" s="106"/>
      <c r="I144" s="107"/>
      <c r="J144" s="108"/>
    </row>
    <row r="145" spans="1:10" x14ac:dyDescent="0.25">
      <c r="F145" s="109"/>
      <c r="H145" s="38"/>
      <c r="J145" s="110"/>
    </row>
    <row r="146" spans="1:10" x14ac:dyDescent="0.25">
      <c r="A146" s="39" t="s">
        <v>164</v>
      </c>
      <c r="B146" s="32" t="s">
        <v>216</v>
      </c>
      <c r="C146" s="39">
        <f>IF(vatstatusq3=+G3="n",0,G3+G4)</f>
        <v>0</v>
      </c>
      <c r="F146" s="111" t="s">
        <v>233</v>
      </c>
      <c r="H146" s="38"/>
      <c r="J146" s="110"/>
    </row>
    <row r="147" spans="1:10" x14ac:dyDescent="0.25">
      <c r="A147" s="39" t="s">
        <v>165</v>
      </c>
      <c r="B147" s="32" t="s">
        <v>215</v>
      </c>
      <c r="C147" s="39">
        <v>0</v>
      </c>
      <c r="F147" s="111" t="s">
        <v>246</v>
      </c>
      <c r="H147" s="38"/>
      <c r="J147" s="110"/>
    </row>
    <row r="148" spans="1:10" x14ac:dyDescent="0.25">
      <c r="A148" s="39" t="s">
        <v>166</v>
      </c>
      <c r="B148" s="32" t="s">
        <v>217</v>
      </c>
      <c r="C148" s="38">
        <f>+C147+C146</f>
        <v>0</v>
      </c>
      <c r="D148" s="39" t="s">
        <v>279</v>
      </c>
      <c r="F148" s="113" t="str">
        <f>IF(G19&lt;&gt;0,"error - vat out of balance"," ")</f>
        <v xml:space="preserve"> </v>
      </c>
      <c r="H148" s="38"/>
      <c r="J148" s="110"/>
    </row>
    <row r="149" spans="1:10" x14ac:dyDescent="0.25">
      <c r="A149" s="39" t="s">
        <v>167</v>
      </c>
      <c r="B149" s="32" t="s">
        <v>218</v>
      </c>
      <c r="C149" s="39">
        <f>IF(vatstatusq3="n",0,IF(vatstatusq3="F",-G13,-(+G17+G6+G13)))</f>
        <v>0</v>
      </c>
      <c r="D149" s="39"/>
      <c r="F149" s="113" t="str">
        <f>IF(H129-I129&lt;&gt;J129,"error on cross cast - vat analysis section"," ")</f>
        <v xml:space="preserve"> </v>
      </c>
      <c r="H149" s="38"/>
      <c r="J149" s="110"/>
    </row>
    <row r="150" spans="1:10" x14ac:dyDescent="0.25">
      <c r="A150" s="39" t="s">
        <v>168</v>
      </c>
      <c r="B150" s="32" t="s">
        <v>219</v>
      </c>
      <c r="C150" s="38">
        <f>+C146-C149</f>
        <v>0</v>
      </c>
      <c r="D150" s="39" t="s">
        <v>279</v>
      </c>
      <c r="F150" s="113" t="str">
        <f>IF(SUM(D129:G129)&lt;&gt;H129,"error on cross cast - account analysis section"," ")</f>
        <v xml:space="preserve"> </v>
      </c>
      <c r="H150" s="38"/>
      <c r="J150" s="110"/>
    </row>
    <row r="151" spans="1:10" x14ac:dyDescent="0.25">
      <c r="A151" s="39" t="s">
        <v>169</v>
      </c>
      <c r="B151" s="32" t="s">
        <v>220</v>
      </c>
      <c r="C151" s="39">
        <f>IF(vatstatusq3="n",0,IF(vatstatusq3="F",ROUND((+F3),0),ROUND(+H3,0)))</f>
        <v>0</v>
      </c>
      <c r="F151" s="113"/>
      <c r="H151" s="38"/>
      <c r="I151" s="114" t="str">
        <f>IF(G13=0," ",IF('VAT summaries'!G27="y"," ","Check vat recovery rate on cap ex"))</f>
        <v xml:space="preserve"> </v>
      </c>
      <c r="J151" s="110"/>
    </row>
    <row r="152" spans="1:10" x14ac:dyDescent="0.25">
      <c r="A152" s="39" t="s">
        <v>170</v>
      </c>
      <c r="B152" s="32" t="s">
        <v>221</v>
      </c>
      <c r="C152" s="39">
        <f>IF(vatstatusq3="n",0,IF(vatstatusq3="f",-H13*(F13&lt;=-2000),ROUND(-(+H17+H7+H6+H13+H14+H16),0)))</f>
        <v>0</v>
      </c>
      <c r="F152" s="115" t="str">
        <f>IF(SUM(D132:G132)&lt;&gt;0,"Error on bank accounts","")</f>
        <v/>
      </c>
      <c r="H152" s="38"/>
      <c r="I152" s="114" t="str">
        <f>IF(INT(C149/BR)&gt;C152,"Input Vat credibility error"," ")</f>
        <v xml:space="preserve"> </v>
      </c>
      <c r="J152" s="110"/>
    </row>
    <row r="153" spans="1:10" ht="16.5" thickBot="1" x14ac:dyDescent="0.3">
      <c r="A153" s="39" t="s">
        <v>171</v>
      </c>
      <c r="B153" s="32" t="s">
        <v>222</v>
      </c>
      <c r="C153" s="39">
        <v>0</v>
      </c>
      <c r="F153" s="116" t="str">
        <f>IF(OR(F19&lt;&gt;0,G19&lt;&gt;0,H19&lt;&gt;0),"vat summation error"," ")</f>
        <v xml:space="preserve"> </v>
      </c>
      <c r="G153" s="117"/>
      <c r="H153" s="117"/>
      <c r="I153" s="118" t="str">
        <f>IF('VAT summaries'!G27="y",IF(INT(C146/BR)&gt;C151,"Output Vat credibility error"," "),IF('VAT summaries'!G27="f",IF(INT(C146/'VAT summaries'!G28)&gt;C151,"Output Vat credibility error"," ")," "))</f>
        <v xml:space="preserve"> </v>
      </c>
      <c r="J153" s="119"/>
    </row>
    <row r="154" spans="1:10" x14ac:dyDescent="0.25">
      <c r="A154" s="39" t="s">
        <v>172</v>
      </c>
      <c r="B154" s="32" t="s">
        <v>245</v>
      </c>
      <c r="C154" s="39">
        <v>0</v>
      </c>
    </row>
    <row r="155" spans="1:10" x14ac:dyDescent="0.25">
      <c r="F155" s="38" t="s">
        <v>12</v>
      </c>
      <c r="G155" s="216">
        <f ca="1">NOW()</f>
        <v>45727.711671180557</v>
      </c>
      <c r="H155" s="217"/>
    </row>
    <row r="157" spans="1:10" x14ac:dyDescent="0.25">
      <c r="A157" s="209" t="s">
        <v>573</v>
      </c>
      <c r="B157" s="209"/>
      <c r="C157" s="209"/>
      <c r="D157" s="210"/>
      <c r="E157" s="210"/>
      <c r="F157" s="210"/>
      <c r="G157" s="210"/>
      <c r="H157" s="209"/>
      <c r="I157" s="209"/>
      <c r="J157" s="209"/>
    </row>
    <row r="162" spans="2:11" x14ac:dyDescent="0.25">
      <c r="D162" s="39"/>
      <c r="E162" s="39"/>
      <c r="F162" s="39"/>
      <c r="G162" s="39"/>
      <c r="K162" s="39"/>
    </row>
    <row r="163" spans="2:11" x14ac:dyDescent="0.25">
      <c r="D163" s="39"/>
      <c r="E163" s="39"/>
      <c r="F163" s="39"/>
      <c r="G163" s="39"/>
      <c r="K163" s="39"/>
    </row>
    <row r="164" spans="2:11" x14ac:dyDescent="0.25">
      <c r="D164" s="39"/>
      <c r="E164" s="39"/>
      <c r="F164" s="39"/>
      <c r="G164" s="39"/>
      <c r="K164" s="39"/>
    </row>
    <row r="165" spans="2:11" x14ac:dyDescent="0.25">
      <c r="D165" s="39"/>
      <c r="E165" s="39"/>
      <c r="F165" s="39"/>
      <c r="G165" s="39"/>
      <c r="K165" s="39"/>
    </row>
    <row r="166" spans="2:11" x14ac:dyDescent="0.25">
      <c r="B166" s="38"/>
      <c r="D166" s="39"/>
      <c r="E166" s="39"/>
      <c r="F166" s="39"/>
      <c r="G166" s="39"/>
      <c r="K166" s="39"/>
    </row>
    <row r="167" spans="2:11" x14ac:dyDescent="0.25">
      <c r="D167" s="39"/>
      <c r="E167" s="39"/>
      <c r="F167" s="39"/>
      <c r="G167" s="39"/>
      <c r="K167" s="39"/>
    </row>
    <row r="168" spans="2:11" x14ac:dyDescent="0.25">
      <c r="D168" s="39"/>
      <c r="E168" s="39"/>
      <c r="F168" s="39"/>
      <c r="G168" s="39"/>
      <c r="K168" s="39"/>
    </row>
    <row r="169" spans="2:11" x14ac:dyDescent="0.25">
      <c r="D169" s="39"/>
      <c r="E169" s="39"/>
      <c r="F169" s="39"/>
      <c r="G169" s="39"/>
      <c r="K169" s="39"/>
    </row>
    <row r="170" spans="2:11" x14ac:dyDescent="0.25">
      <c r="D170" s="39"/>
      <c r="E170" s="39"/>
      <c r="F170" s="39"/>
      <c r="G170" s="39"/>
      <c r="K170" s="39"/>
    </row>
    <row r="171" spans="2:11" x14ac:dyDescent="0.25">
      <c r="D171" s="39"/>
      <c r="E171" s="39"/>
      <c r="F171" s="39"/>
      <c r="G171" s="39"/>
      <c r="K171" s="39"/>
    </row>
    <row r="172" spans="2:11" x14ac:dyDescent="0.25">
      <c r="D172" s="39"/>
      <c r="E172" s="39"/>
      <c r="F172" s="39"/>
      <c r="G172" s="39"/>
      <c r="K172" s="39"/>
    </row>
    <row r="173" spans="2:11" x14ac:dyDescent="0.25">
      <c r="D173" s="39"/>
      <c r="E173" s="39"/>
      <c r="F173" s="39"/>
      <c r="G173" s="39"/>
      <c r="K173" s="39"/>
    </row>
    <row r="174" spans="2:11" x14ac:dyDescent="0.25">
      <c r="D174" s="39"/>
      <c r="E174" s="39"/>
      <c r="F174" s="39"/>
      <c r="G174" s="39"/>
      <c r="K174" s="39"/>
    </row>
    <row r="175" spans="2:11" x14ac:dyDescent="0.25">
      <c r="D175" s="39"/>
      <c r="E175" s="39"/>
      <c r="F175" s="39"/>
      <c r="G175" s="39"/>
      <c r="K175" s="39"/>
    </row>
    <row r="176" spans="2:11" x14ac:dyDescent="0.25">
      <c r="D176" s="39"/>
      <c r="E176" s="39"/>
      <c r="F176" s="39"/>
      <c r="G176" s="39"/>
      <c r="K176" s="39"/>
    </row>
    <row r="177" spans="5:6" x14ac:dyDescent="0.25">
      <c r="E177" s="39"/>
      <c r="F177" s="39"/>
    </row>
  </sheetData>
  <mergeCells count="1">
    <mergeCell ref="G155:H155"/>
  </mergeCells>
  <phoneticPr fontId="0" type="noConversion"/>
  <conditionalFormatting sqref="D131 F131:G131">
    <cfRule type="expression" dxfId="11" priority="3" stopIfTrue="1">
      <formula>+D129-D131&lt;&gt;0</formula>
    </cfRule>
  </conditionalFormatting>
  <conditionalFormatting sqref="E127">
    <cfRule type="expression" dxfId="10" priority="2" stopIfTrue="1">
      <formula>-$E$127&lt;&gt;$C$140</formula>
    </cfRule>
  </conditionalFormatting>
  <conditionalFormatting sqref="I16:I17 K127:K128">
    <cfRule type="expression" dxfId="9" priority="1" stopIfTrue="1">
      <formula>AND(H16&lt;&gt;0,I16="")</formula>
    </cfRule>
  </conditionalFormatting>
  <conditionalFormatting sqref="K39:K126">
    <cfRule type="expression" dxfId="8" priority="4" stopIfTrue="1">
      <formula>AND(H39&lt;&gt;0,K39="")</formula>
    </cfRule>
  </conditionalFormatting>
  <dataValidations count="9">
    <dataValidation allowBlank="1" showInputMessage="1" showErrorMessage="1" promptTitle="End of section" prompt="End of section - to enter addtional lines, insert above here and copy formats from this line or preceeding line." sqref="A59 A126" xr:uid="{00000000-0002-0000-0500-000000000000}"/>
    <dataValidation allowBlank="1" showInputMessage="1" showErrorMessage="1" promptTitle="Automatic calculation" prompt="The entries in these boxes are automatically generated from the mileage records below._x000a__x000a_Please do not manually overwrite them." sqref="D127:H127 J127" xr:uid="{00000000-0002-0000-0500-000001000000}"/>
    <dataValidation allowBlank="1" showInputMessage="1" showErrorMessage="1" promptTitle="Automatic calculation" prompt="The entries for this box come from the cells above._x000a__x000a_Please do not enter anything into the box." sqref="D138:E138 G138 B166 G141 C141:E141 C140:J140" xr:uid="{00000000-0002-0000-0500-000002000000}"/>
    <dataValidation allowBlank="1" showInputMessage="1" showErrorMessage="1" promptTitle="Caution" prompt="These cells should not normally be written manually" sqref="D129:J129 I39:I127 J39:J126" xr:uid="{00000000-0002-0000-0500-000003000000}"/>
    <dataValidation type="list" allowBlank="1" showInputMessage="1" showErrorMessage="1" promptTitle="Input Options" prompt="Select the following:_x000a__x000a_Sales income_x000a_Interest received_x000a_Other income (non vat)_x000a_Vat expense_x000a_Non vat expense_x000a_Tax paid (VAT/PAYE/CT etc - please specify what tax in detail column)_x000a_Directors account" sqref="K127:K128" xr:uid="{00000000-0002-0000-0500-000004000000}">
      <formula1>$I$3:$I$11</formula1>
    </dataValidation>
    <dataValidation type="list" allowBlank="1" showInputMessage="1" showErrorMessage="1" sqref="D137:E137" xr:uid="{00000000-0002-0000-0500-000005000000}">
      <formula1>$C$1:$C$12</formula1>
    </dataValidation>
    <dataValidation type="list" allowBlank="1" showErrorMessage="1" promptTitle="Input Options" prompt="Select the following:_x000a__x000a_Sales income_x000a_Interest received_x000a_Other income (non vat)_x000a_Vat expense_x000a_Non vat expense_x000a_Tax paid (VAT/PAYE/CT etc - please specify what tax in detail column)_x000a_Directors account" sqref="K126" xr:uid="{00000000-0002-0000-0500-000007000000}">
      <formula1>$I$1:$I$16</formula1>
    </dataValidation>
    <dataValidation type="list" allowBlank="1" showErrorMessage="1" promptTitle="Input Options" prompt="Select the following:_x000a__x000a_Sales income_x000a_Interest received_x000a_Other income (non vat)_x000a_Vat expense_x000a_Non vat expense_x000a_Tax paid (VAT/PAYE/CT etc - please specify what tax in detail column)_x000a_Directors account" sqref="K39:K125" xr:uid="{F49E6E91-2DA2-499B-A4A5-B2964DBEFF69}">
      <formula1>$I$1:$I$17</formula1>
    </dataValidation>
    <dataValidation type="list" allowBlank="1" showInputMessage="1" showErrorMessage="1" sqref="G137" xr:uid="{00000000-0002-0000-0500-000006000000}">
      <formula1>$C$13:$C$14</formula1>
    </dataValidation>
  </dataValidations>
  <pageMargins left="0.75" right="0.75" top="1" bottom="1" header="0.5" footer="0.5"/>
  <pageSetup paperSize="9" scale="3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175"/>
  <sheetViews>
    <sheetView zoomScale="75" workbookViewId="0">
      <pane ySplit="33" topLeftCell="A34" activePane="bottomLeft" state="frozen"/>
      <selection activeCell="A29" sqref="A29"/>
      <selection pane="bottomLeft" activeCell="A21" sqref="A21"/>
    </sheetView>
  </sheetViews>
  <sheetFormatPr defaultRowHeight="15.75" x14ac:dyDescent="0.25"/>
  <cols>
    <col min="1" max="1" width="14.7109375" style="39" customWidth="1"/>
    <col min="2" max="2" width="32.5703125" style="39" customWidth="1"/>
    <col min="3" max="3" width="23" style="39" customWidth="1"/>
    <col min="4" max="7" width="13.7109375" style="38" customWidth="1"/>
    <col min="8" max="10" width="13.7109375" style="39" customWidth="1"/>
    <col min="11" max="11" width="20.42578125" style="52" customWidth="1"/>
    <col min="12" max="12" width="20.5703125" style="39" customWidth="1"/>
    <col min="13" max="13" width="9.140625" style="39" hidden="1" customWidth="1"/>
    <col min="14" max="47" width="13.42578125" style="39" hidden="1" customWidth="1"/>
    <col min="48" max="74" width="9.140625" style="39" customWidth="1"/>
    <col min="75" max="16384" width="9.140625" style="39"/>
  </cols>
  <sheetData>
    <row r="1" spans="1:9" hidden="1" x14ac:dyDescent="0.25">
      <c r="A1" s="104"/>
      <c r="B1" s="38"/>
      <c r="C1" s="38" t="str">
        <f>+'Whitefield office use'!G12</f>
        <v>Petrol&lt;1400cc</v>
      </c>
      <c r="D1" s="38">
        <f>+'Whitefield office use'!H12</f>
        <v>0.12</v>
      </c>
      <c r="F1" s="50">
        <f t="shared" ref="F1:F17" si="0">SUMIF($K$34:$K$128,+$I1,$H$34:$H$128)</f>
        <v>0</v>
      </c>
      <c r="G1" s="50">
        <f t="shared" ref="G1:G17" si="1">SUMIF($K$34:$K$128,+$I1,$I$34:$I$128)</f>
        <v>0</v>
      </c>
      <c r="H1" s="50">
        <f t="shared" ref="H1:H17" si="2">SUMIF($K$34:$K$128,+$I1,$J$34:$J$128)</f>
        <v>0</v>
      </c>
      <c r="I1" s="51" t="s">
        <v>275</v>
      </c>
    </row>
    <row r="2" spans="1:9" hidden="1" x14ac:dyDescent="0.25">
      <c r="A2" s="104"/>
      <c r="B2" s="38"/>
      <c r="C2" s="38" t="str">
        <f>+'Whitefield office use'!G13</f>
        <v>Petrol1401-2001cc</v>
      </c>
      <c r="D2" s="38">
        <f>+'Whitefield office use'!H13</f>
        <v>0.15</v>
      </c>
      <c r="F2" s="50">
        <f t="shared" si="0"/>
        <v>0</v>
      </c>
      <c r="G2" s="50">
        <f t="shared" si="1"/>
        <v>0</v>
      </c>
      <c r="H2" s="50">
        <f t="shared" si="2"/>
        <v>0</v>
      </c>
      <c r="I2" s="51" t="s">
        <v>274</v>
      </c>
    </row>
    <row r="3" spans="1:9" hidden="1" x14ac:dyDescent="0.25">
      <c r="A3" s="104"/>
      <c r="B3" s="38"/>
      <c r="C3" s="38" t="str">
        <f>+'Whitefield office use'!G14</f>
        <v>Petrol&gt;2000cc</v>
      </c>
      <c r="D3" s="38">
        <f>+'Whitefield office use'!H14</f>
        <v>0.23</v>
      </c>
      <c r="F3" s="50">
        <f t="shared" si="0"/>
        <v>0</v>
      </c>
      <c r="G3" s="50">
        <f t="shared" si="1"/>
        <v>0</v>
      </c>
      <c r="H3" s="50">
        <f t="shared" si="2"/>
        <v>0</v>
      </c>
      <c r="I3" s="51" t="s">
        <v>141</v>
      </c>
    </row>
    <row r="4" spans="1:9" hidden="1" x14ac:dyDescent="0.25">
      <c r="A4" s="104"/>
      <c r="B4" s="38"/>
      <c r="C4" s="38" t="str">
        <f>+'Whitefield office use'!G15</f>
        <v>Diesel &lt;1600cc</v>
      </c>
      <c r="D4" s="38">
        <f>+'Whitefield office use'!H15</f>
        <v>0.12</v>
      </c>
      <c r="F4" s="50">
        <f t="shared" si="0"/>
        <v>0</v>
      </c>
      <c r="G4" s="50">
        <f t="shared" si="1"/>
        <v>0</v>
      </c>
      <c r="H4" s="50">
        <f t="shared" si="2"/>
        <v>0</v>
      </c>
      <c r="I4" s="51" t="s">
        <v>142</v>
      </c>
    </row>
    <row r="5" spans="1:9" hidden="1" x14ac:dyDescent="0.25">
      <c r="A5" s="104"/>
      <c r="B5" s="38"/>
      <c r="C5" s="38" t="str">
        <f>+'Whitefield office use'!G16</f>
        <v>Diesel 1601-2000cc</v>
      </c>
      <c r="D5" s="38">
        <f>+'Whitefield office use'!H16</f>
        <v>0.13</v>
      </c>
      <c r="F5" s="50">
        <f t="shared" si="0"/>
        <v>0</v>
      </c>
      <c r="G5" s="50">
        <f t="shared" si="1"/>
        <v>0</v>
      </c>
      <c r="H5" s="50">
        <f t="shared" si="2"/>
        <v>0</v>
      </c>
      <c r="I5" s="51" t="s">
        <v>145</v>
      </c>
    </row>
    <row r="6" spans="1:9" hidden="1" x14ac:dyDescent="0.25">
      <c r="A6" s="104"/>
      <c r="B6" s="38"/>
      <c r="C6" s="38" t="str">
        <f>+'Whitefield office use'!G17</f>
        <v>Diesel&gt;2000cc</v>
      </c>
      <c r="D6" s="38">
        <f>+'Whitefield office use'!H17</f>
        <v>0.17</v>
      </c>
      <c r="F6" s="50">
        <f t="shared" si="0"/>
        <v>0</v>
      </c>
      <c r="G6" s="50">
        <f t="shared" si="1"/>
        <v>0</v>
      </c>
      <c r="H6" s="50">
        <f t="shared" si="2"/>
        <v>0</v>
      </c>
      <c r="I6" s="51" t="s">
        <v>143</v>
      </c>
    </row>
    <row r="7" spans="1:9" hidden="1" x14ac:dyDescent="0.25">
      <c r="A7" s="104"/>
      <c r="B7" s="38"/>
      <c r="C7" s="38" t="str">
        <f>+'Whitefield office use'!G18</f>
        <v>LPG&lt;1400cc</v>
      </c>
      <c r="D7" s="38">
        <f>+'Whitefield office use'!H18</f>
        <v>0.11</v>
      </c>
      <c r="F7" s="50">
        <f t="shared" si="0"/>
        <v>0</v>
      </c>
      <c r="G7" s="50">
        <f t="shared" si="1"/>
        <v>0</v>
      </c>
      <c r="H7" s="50">
        <f t="shared" si="2"/>
        <v>0</v>
      </c>
      <c r="I7" s="51" t="s">
        <v>212</v>
      </c>
    </row>
    <row r="8" spans="1:9" hidden="1" x14ac:dyDescent="0.25">
      <c r="A8" s="104"/>
      <c r="B8" s="38"/>
      <c r="C8" s="38" t="str">
        <f>+'Whitefield office use'!G19</f>
        <v>LPG1401-2001cc</v>
      </c>
      <c r="D8" s="38">
        <f>+'Whitefield office use'!H19</f>
        <v>0.13</v>
      </c>
      <c r="F8" s="50">
        <f t="shared" si="0"/>
        <v>0</v>
      </c>
      <c r="G8" s="50">
        <f t="shared" si="1"/>
        <v>0</v>
      </c>
      <c r="H8" s="50">
        <f t="shared" si="2"/>
        <v>0</v>
      </c>
      <c r="I8" s="51" t="s">
        <v>75</v>
      </c>
    </row>
    <row r="9" spans="1:9" hidden="1" x14ac:dyDescent="0.25">
      <c r="A9" s="104"/>
      <c r="B9" s="38"/>
      <c r="C9" s="38" t="str">
        <f>+'Whitefield office use'!G20</f>
        <v>LPG&gt;2000cc</v>
      </c>
      <c r="D9" s="38">
        <f>+'Whitefield office use'!H20</f>
        <v>0.21</v>
      </c>
      <c r="F9" s="50">
        <f t="shared" si="0"/>
        <v>0</v>
      </c>
      <c r="G9" s="50">
        <f t="shared" si="1"/>
        <v>0</v>
      </c>
      <c r="H9" s="50">
        <f t="shared" si="2"/>
        <v>0</v>
      </c>
      <c r="I9" s="51" t="s">
        <v>76</v>
      </c>
    </row>
    <row r="10" spans="1:9" hidden="1" x14ac:dyDescent="0.25">
      <c r="A10" s="104"/>
      <c r="B10" s="38"/>
      <c r="C10" s="38" t="str">
        <f>+'Whitefield office use'!G21</f>
        <v>Fully electric</v>
      </c>
      <c r="D10" s="38">
        <f>+'Whitefield office use'!H21</f>
        <v>7.0000000000000007E-2</v>
      </c>
      <c r="F10" s="50">
        <f t="shared" si="0"/>
        <v>0</v>
      </c>
      <c r="G10" s="50">
        <f t="shared" si="1"/>
        <v>0</v>
      </c>
      <c r="H10" s="50">
        <f t="shared" si="2"/>
        <v>0</v>
      </c>
      <c r="I10" s="51" t="s">
        <v>77</v>
      </c>
    </row>
    <row r="11" spans="1:9" hidden="1" x14ac:dyDescent="0.25">
      <c r="A11" s="104"/>
      <c r="B11" s="38"/>
      <c r="C11" s="38" t="str">
        <f>+'Whitefield office use'!G22</f>
        <v>No vat claim/not vat registered</v>
      </c>
      <c r="D11" s="38">
        <f>+'Whitefield office use'!H22</f>
        <v>0</v>
      </c>
      <c r="F11" s="50">
        <f t="shared" si="0"/>
        <v>0</v>
      </c>
      <c r="G11" s="50">
        <f t="shared" si="1"/>
        <v>0</v>
      </c>
      <c r="H11" s="50">
        <f t="shared" si="2"/>
        <v>0</v>
      </c>
      <c r="I11" s="51" t="s">
        <v>78</v>
      </c>
    </row>
    <row r="12" spans="1:9" hidden="1" x14ac:dyDescent="0.25">
      <c r="A12" s="104"/>
      <c r="B12" s="38"/>
      <c r="C12" s="38" t="str">
        <f>+'Whitefield office use'!G23</f>
        <v>Not specified</v>
      </c>
      <c r="D12" s="38">
        <f>+'Whitefield office use'!H23</f>
        <v>0</v>
      </c>
      <c r="F12" s="50">
        <f t="shared" si="0"/>
        <v>0</v>
      </c>
      <c r="G12" s="50">
        <f t="shared" si="1"/>
        <v>0</v>
      </c>
      <c r="H12" s="50">
        <f t="shared" si="2"/>
        <v>0</v>
      </c>
      <c r="I12" s="51" t="s">
        <v>144</v>
      </c>
    </row>
    <row r="13" spans="1:9" hidden="1" x14ac:dyDescent="0.25">
      <c r="A13" s="104"/>
      <c r="B13" s="38"/>
      <c r="C13" s="38" t="str">
        <f>+'Whitefield office use'!G27</f>
        <v>Claim vat</v>
      </c>
      <c r="D13" s="38">
        <f>+'Whitefield office use'!H27</f>
        <v>0.05</v>
      </c>
      <c r="F13" s="50">
        <f t="shared" si="0"/>
        <v>0</v>
      </c>
      <c r="G13" s="50">
        <f t="shared" si="1"/>
        <v>0</v>
      </c>
      <c r="H13" s="50">
        <f t="shared" si="2"/>
        <v>0</v>
      </c>
      <c r="I13" s="51" t="s">
        <v>213</v>
      </c>
    </row>
    <row r="14" spans="1:9" hidden="1" x14ac:dyDescent="0.25">
      <c r="A14" s="104"/>
      <c r="B14" s="38"/>
      <c r="C14" s="38" t="str">
        <f>+'Whitefield office use'!G28</f>
        <v>No vat claim</v>
      </c>
      <c r="D14" s="38">
        <f>+'Whitefield office use'!H28</f>
        <v>0</v>
      </c>
      <c r="F14" s="50">
        <f t="shared" si="0"/>
        <v>0</v>
      </c>
      <c r="G14" s="50">
        <f t="shared" si="1"/>
        <v>0</v>
      </c>
      <c r="H14" s="50">
        <f t="shared" si="2"/>
        <v>0</v>
      </c>
      <c r="I14" s="51" t="s">
        <v>214</v>
      </c>
    </row>
    <row r="15" spans="1:9" hidden="1" x14ac:dyDescent="0.25">
      <c r="A15" s="104"/>
      <c r="B15" s="38"/>
      <c r="D15" s="39"/>
      <c r="F15" s="50">
        <f t="shared" si="0"/>
        <v>0</v>
      </c>
      <c r="G15" s="50">
        <f t="shared" si="1"/>
        <v>0</v>
      </c>
      <c r="H15" s="50">
        <f t="shared" si="2"/>
        <v>0</v>
      </c>
      <c r="I15" s="51" t="s">
        <v>604</v>
      </c>
    </row>
    <row r="16" spans="1:9" hidden="1" x14ac:dyDescent="0.25">
      <c r="A16" s="104"/>
      <c r="B16" s="38"/>
      <c r="D16" s="39"/>
      <c r="F16" s="50">
        <f t="shared" si="0"/>
        <v>0</v>
      </c>
      <c r="G16" s="50">
        <f t="shared" si="1"/>
        <v>0</v>
      </c>
      <c r="H16" s="50">
        <f t="shared" si="2"/>
        <v>0</v>
      </c>
      <c r="I16" s="54" t="s">
        <v>272</v>
      </c>
    </row>
    <row r="17" spans="1:47" hidden="1" x14ac:dyDescent="0.25">
      <c r="A17" s="104"/>
      <c r="B17" s="38"/>
      <c r="D17" s="39"/>
      <c r="F17" s="50">
        <f t="shared" si="0"/>
        <v>0</v>
      </c>
      <c r="G17" s="50">
        <f t="shared" si="1"/>
        <v>0</v>
      </c>
      <c r="H17" s="50">
        <f t="shared" si="2"/>
        <v>0</v>
      </c>
      <c r="I17" s="54" t="s">
        <v>163</v>
      </c>
    </row>
    <row r="18" spans="1:47" hidden="1" x14ac:dyDescent="0.25">
      <c r="A18" s="104"/>
      <c r="B18" s="38"/>
      <c r="C18" s="38"/>
      <c r="F18" s="50">
        <f>SUM(F1:F17)</f>
        <v>0</v>
      </c>
      <c r="G18" s="50">
        <f>SUM(G1:G17)</f>
        <v>0</v>
      </c>
      <c r="H18" s="50">
        <f>SUM(H1:H17)</f>
        <v>0</v>
      </c>
      <c r="I18" s="55"/>
    </row>
    <row r="19" spans="1:47" hidden="1" x14ac:dyDescent="0.25">
      <c r="A19" s="104"/>
      <c r="B19" s="38"/>
      <c r="D19" s="39"/>
      <c r="F19" s="50">
        <f>ROUND(+H129-F18-H35,0)</f>
        <v>0</v>
      </c>
      <c r="G19" s="50">
        <f>ROUND(+I129-G18-I35,0)</f>
        <v>0</v>
      </c>
      <c r="H19" s="50">
        <f>ROUND(+J129-H18-J35,0)</f>
        <v>0</v>
      </c>
      <c r="I19" s="55"/>
    </row>
    <row r="20" spans="1:47" hidden="1" x14ac:dyDescent="0.25"/>
    <row r="21" spans="1:47" x14ac:dyDescent="0.25">
      <c r="A21" s="31" t="str">
        <f>IF('Company info'!E6="*","enter details in company information tab",+'Company info'!E6)</f>
        <v>Company Name</v>
      </c>
      <c r="F21"/>
      <c r="G21"/>
      <c r="K21" s="56" t="s">
        <v>17</v>
      </c>
    </row>
    <row r="22" spans="1:47" x14ac:dyDescent="0.25">
      <c r="A22" s="31" t="s">
        <v>149</v>
      </c>
      <c r="D22" s="57" t="str">
        <f>IF('Company info'!E22="*","enter details in company information tab",+'Company info'!E22)</f>
        <v>Jan, Feb, March 2026</v>
      </c>
      <c r="E22" s="58"/>
      <c r="K22" s="59"/>
    </row>
    <row r="23" spans="1:47" x14ac:dyDescent="0.25">
      <c r="A23" s="31"/>
      <c r="C23" s="31"/>
      <c r="D23" s="58"/>
      <c r="E23" s="58"/>
      <c r="I23" s="58" t="s">
        <v>120</v>
      </c>
      <c r="J23" s="58"/>
      <c r="K23" s="60" t="str">
        <f>IF('Company info'!E8="*","enter details in company information tab",+'Company info'!E8)</f>
        <v>Enter data in cell E8</v>
      </c>
    </row>
    <row r="25" spans="1:47" x14ac:dyDescent="0.25">
      <c r="A25" s="61" t="s">
        <v>121</v>
      </c>
      <c r="E25" s="39"/>
      <c r="F25" s="39"/>
      <c r="G25" s="62" t="s">
        <v>136</v>
      </c>
      <c r="H25" s="38"/>
      <c r="K25" s="39"/>
    </row>
    <row r="26" spans="1:47" x14ac:dyDescent="0.25">
      <c r="D26" s="39"/>
      <c r="E26" s="39"/>
      <c r="F26" s="39"/>
      <c r="G26" s="63" t="s">
        <v>122</v>
      </c>
      <c r="K26" s="39"/>
    </row>
    <row r="27" spans="1:47" x14ac:dyDescent="0.25">
      <c r="A27" s="39" t="s">
        <v>123</v>
      </c>
      <c r="C27" s="64" t="str">
        <f>IF('Company info'!E10="*","enter details in company information tab",+'Company info'!E10)</f>
        <v>Enter data in cell E10</v>
      </c>
      <c r="D27" s="65"/>
      <c r="E27" s="66"/>
      <c r="F27" s="39"/>
      <c r="G27" s="67"/>
      <c r="H27" s="65"/>
      <c r="I27" s="65"/>
      <c r="J27" s="65"/>
      <c r="K27" s="66"/>
    </row>
    <row r="28" spans="1:47" x14ac:dyDescent="0.25">
      <c r="A28" s="39" t="s">
        <v>124</v>
      </c>
      <c r="C28" s="68" t="str">
        <f>IF('Company info'!E12="*","enter details in company information tab",+'Company info'!E12)</f>
        <v>Enter data in cell E12</v>
      </c>
      <c r="D28" s="69"/>
      <c r="E28" s="70"/>
      <c r="F28" s="39"/>
      <c r="G28" s="71"/>
      <c r="H28" s="69"/>
      <c r="I28" s="69"/>
      <c r="J28" s="69"/>
      <c r="K28" s="70"/>
    </row>
    <row r="29" spans="1:47" x14ac:dyDescent="0.25">
      <c r="A29" s="39" t="s">
        <v>125</v>
      </c>
      <c r="C29" s="68" t="str">
        <f>IF('Company info'!E14="*","enter details in company information tab",+'Company info'!E14)</f>
        <v>Enter data in cell E14</v>
      </c>
      <c r="D29" s="69"/>
      <c r="E29" s="70"/>
      <c r="F29" s="39"/>
      <c r="G29" s="71"/>
      <c r="H29" s="69"/>
      <c r="I29" s="69"/>
      <c r="J29" s="69"/>
      <c r="K29" s="70"/>
    </row>
    <row r="30" spans="1:47" x14ac:dyDescent="0.25">
      <c r="A30" s="39" t="s">
        <v>126</v>
      </c>
      <c r="C30" s="72" t="str">
        <f>IF('Company info'!E16="*","enter details in company information tab",+'Company info'!E16)</f>
        <v>Enter data in cell E16</v>
      </c>
      <c r="D30" s="73"/>
      <c r="E30" s="74"/>
      <c r="F30" s="39"/>
      <c r="G30" s="75"/>
      <c r="H30" s="73"/>
      <c r="I30" s="73"/>
      <c r="J30" s="73"/>
      <c r="K30" s="74"/>
    </row>
    <row r="31" spans="1:47" x14ac:dyDescent="0.25">
      <c r="D31" s="39"/>
      <c r="E31" s="39"/>
      <c r="H31" s="122"/>
      <c r="I31" s="38" t="s">
        <v>5</v>
      </c>
      <c r="J31" s="76">
        <f>IF(vatstatusq4="y",stdvrq4,IF(vatstatusq4="f",frvrq4,0))</f>
        <v>0</v>
      </c>
      <c r="K31" s="123"/>
      <c r="L31" s="122"/>
    </row>
    <row r="32" spans="1:47" x14ac:dyDescent="0.25">
      <c r="H32" s="124"/>
      <c r="I32" s="38" t="s">
        <v>229</v>
      </c>
      <c r="J32" s="39" t="str">
        <f>IF(vatstatusq4="y","Normal",IF(vatstatusq4="F","Flat Rate","Not Registered"))</f>
        <v>Not Registered</v>
      </c>
      <c r="N32" s="82">
        <v>1</v>
      </c>
      <c r="O32" s="82">
        <v>12</v>
      </c>
      <c r="P32" s="82">
        <v>22</v>
      </c>
      <c r="Q32" s="82">
        <v>41</v>
      </c>
      <c r="R32" s="82">
        <v>69</v>
      </c>
      <c r="S32" s="82">
        <v>96</v>
      </c>
      <c r="T32" s="82">
        <v>98</v>
      </c>
      <c r="U32" s="82">
        <v>121</v>
      </c>
      <c r="V32" s="82">
        <v>125</v>
      </c>
      <c r="W32" s="82">
        <v>141</v>
      </c>
      <c r="X32" s="82">
        <v>144</v>
      </c>
      <c r="Y32" s="82">
        <v>148</v>
      </c>
      <c r="Z32" s="82">
        <v>150</v>
      </c>
      <c r="AA32" s="82">
        <v>152</v>
      </c>
      <c r="AB32" s="82">
        <v>154</v>
      </c>
      <c r="AC32" s="82">
        <v>156</v>
      </c>
      <c r="AD32" s="82">
        <v>163</v>
      </c>
      <c r="AE32" s="82">
        <v>167</v>
      </c>
      <c r="AF32" s="82">
        <v>168</v>
      </c>
      <c r="AG32" s="82">
        <v>172</v>
      </c>
      <c r="AH32" s="82">
        <v>173</v>
      </c>
      <c r="AI32" s="82">
        <v>174</v>
      </c>
      <c r="AJ32" s="82">
        <v>178</v>
      </c>
      <c r="AK32" s="82">
        <v>180</v>
      </c>
      <c r="AL32" s="82">
        <v>188</v>
      </c>
      <c r="AM32" s="82">
        <v>303</v>
      </c>
      <c r="AN32" s="82">
        <v>422</v>
      </c>
      <c r="AO32" s="82">
        <v>442</v>
      </c>
      <c r="AP32" s="82">
        <v>587</v>
      </c>
      <c r="AQ32" s="82">
        <v>597</v>
      </c>
      <c r="AR32" s="82">
        <v>600</v>
      </c>
      <c r="AS32" s="82">
        <v>681</v>
      </c>
      <c r="AT32" s="82">
        <v>610</v>
      </c>
      <c r="AU32" s="82">
        <v>798</v>
      </c>
    </row>
    <row r="33" spans="1:47" s="84" customFormat="1" ht="53.25" customHeight="1" x14ac:dyDescent="0.2">
      <c r="A33" s="77" t="s">
        <v>127</v>
      </c>
      <c r="B33" s="77" t="s">
        <v>128</v>
      </c>
      <c r="C33" s="78" t="s">
        <v>129</v>
      </c>
      <c r="D33" s="79" t="s">
        <v>161</v>
      </c>
      <c r="E33" s="79" t="s">
        <v>160</v>
      </c>
      <c r="F33" s="79" t="s">
        <v>162</v>
      </c>
      <c r="G33" s="79" t="s">
        <v>9</v>
      </c>
      <c r="H33" s="78" t="s">
        <v>130</v>
      </c>
      <c r="I33" s="79" t="s">
        <v>139</v>
      </c>
      <c r="J33" s="79" t="s">
        <v>146</v>
      </c>
      <c r="K33" s="78" t="s">
        <v>140</v>
      </c>
      <c r="L33" s="80" t="s">
        <v>148</v>
      </c>
      <c r="M33" s="81" t="s">
        <v>107</v>
      </c>
      <c r="N33" s="197" t="s">
        <v>436</v>
      </c>
      <c r="O33" s="197" t="s">
        <v>496</v>
      </c>
      <c r="P33" s="197" t="s">
        <v>497</v>
      </c>
      <c r="Q33" s="197" t="s">
        <v>498</v>
      </c>
      <c r="R33" s="197" t="s">
        <v>499</v>
      </c>
      <c r="S33" s="197" t="s">
        <v>500</v>
      </c>
      <c r="T33" s="197" t="s">
        <v>501</v>
      </c>
      <c r="U33" s="197" t="s">
        <v>502</v>
      </c>
      <c r="V33" s="197" t="s">
        <v>503</v>
      </c>
      <c r="W33" s="197" t="s">
        <v>272</v>
      </c>
      <c r="X33" s="197" t="s">
        <v>504</v>
      </c>
      <c r="Y33" s="197" t="s">
        <v>505</v>
      </c>
      <c r="Z33" s="197" t="s">
        <v>506</v>
      </c>
      <c r="AA33" s="197" t="s">
        <v>507</v>
      </c>
      <c r="AB33" s="197" t="s">
        <v>508</v>
      </c>
      <c r="AC33" s="197" t="s">
        <v>509</v>
      </c>
      <c r="AD33" s="197" t="s">
        <v>510</v>
      </c>
      <c r="AE33" s="197" t="s">
        <v>511</v>
      </c>
      <c r="AF33" s="197" t="s">
        <v>512</v>
      </c>
      <c r="AG33" s="198" t="s">
        <v>513</v>
      </c>
      <c r="AH33" s="198" t="s">
        <v>514</v>
      </c>
      <c r="AI33" s="198" t="s">
        <v>515</v>
      </c>
      <c r="AJ33" s="198" t="s">
        <v>516</v>
      </c>
      <c r="AK33" s="198" t="s">
        <v>517</v>
      </c>
      <c r="AL33" s="198" t="s">
        <v>518</v>
      </c>
      <c r="AM33" s="198" t="s">
        <v>519</v>
      </c>
      <c r="AN33" s="198" t="s">
        <v>520</v>
      </c>
      <c r="AO33" s="198" t="s">
        <v>521</v>
      </c>
      <c r="AP33" s="198" t="s">
        <v>522</v>
      </c>
      <c r="AQ33" s="198" t="s">
        <v>523</v>
      </c>
      <c r="AR33" s="198" t="s">
        <v>524</v>
      </c>
      <c r="AS33" s="198" t="s">
        <v>623</v>
      </c>
      <c r="AT33" s="198" t="s">
        <v>89</v>
      </c>
      <c r="AU33" s="198" t="s">
        <v>525</v>
      </c>
    </row>
    <row r="34" spans="1:47" x14ac:dyDescent="0.25">
      <c r="A34" s="52" t="s">
        <v>193</v>
      </c>
      <c r="B34" s="52" t="s">
        <v>194</v>
      </c>
      <c r="C34" s="52" t="s">
        <v>195</v>
      </c>
      <c r="D34" s="52" t="s">
        <v>196</v>
      </c>
      <c r="E34" s="52" t="s">
        <v>197</v>
      </c>
      <c r="F34" s="52" t="s">
        <v>198</v>
      </c>
      <c r="G34" s="52" t="s">
        <v>199</v>
      </c>
      <c r="H34" s="52" t="s">
        <v>200</v>
      </c>
      <c r="I34" s="85" t="s">
        <v>201</v>
      </c>
      <c r="J34" s="52" t="s">
        <v>202</v>
      </c>
      <c r="K34" s="52" t="s">
        <v>203</v>
      </c>
      <c r="L34" s="52"/>
      <c r="M34" s="53"/>
    </row>
    <row r="35" spans="1:47" x14ac:dyDescent="0.25">
      <c r="A35" s="61" t="s">
        <v>137</v>
      </c>
      <c r="C35" s="86"/>
      <c r="D35" s="38">
        <f>+'qtr3'!D129</f>
        <v>0</v>
      </c>
      <c r="E35" s="38">
        <f>+'qtr3'!E129</f>
        <v>0</v>
      </c>
      <c r="F35" s="38">
        <f>+'qtr3'!F129</f>
        <v>0</v>
      </c>
      <c r="G35" s="38">
        <f>+'qtr3'!G129</f>
        <v>0</v>
      </c>
      <c r="H35" s="39">
        <f>+G35+F35+D35+E35</f>
        <v>0</v>
      </c>
      <c r="I35" s="86"/>
      <c r="J35" s="38">
        <f>+H35</f>
        <v>0</v>
      </c>
      <c r="M35" s="53"/>
    </row>
    <row r="36" spans="1:47" x14ac:dyDescent="0.25">
      <c r="A36" s="87" t="s">
        <v>131</v>
      </c>
      <c r="C36" s="69"/>
      <c r="E36" s="88"/>
      <c r="M36" s="53"/>
    </row>
    <row r="37" spans="1:47" x14ac:dyDescent="0.25">
      <c r="C37" s="69"/>
      <c r="K37" s="52" t="s">
        <v>230</v>
      </c>
      <c r="L37" s="39" t="s">
        <v>230</v>
      </c>
      <c r="M37" s="53"/>
    </row>
    <row r="38" spans="1:47" x14ac:dyDescent="0.25">
      <c r="A38" s="89" t="s">
        <v>132</v>
      </c>
      <c r="C38" s="69"/>
      <c r="K38" s="90" t="s">
        <v>231</v>
      </c>
      <c r="M38" s="53"/>
    </row>
    <row r="39" spans="1:47" x14ac:dyDescent="0.25">
      <c r="A39" s="91" t="s">
        <v>133</v>
      </c>
      <c r="C39" s="69"/>
      <c r="H39" s="39">
        <f>SUM(D39:G39)</f>
        <v>0</v>
      </c>
      <c r="I39" s="39">
        <f>IF(vatstatusq4="Y",IF(OR(K39="Sales income",K39="Vat expense",K39="Capital (vat)"),ROUND(H39*_vrq4/(1+_vrq4),2),0),IF(AND(vatstatusq4="F",K39="Sales income"),ROUND(H39*frvrq4,2),IF(AND(vatstatusq4="F",K39="Capital (vat)",H39&lt;=-2000),ROUND(H39*stdvrq4/(1+stdvrq4),2),0)))</f>
        <v>0</v>
      </c>
      <c r="J39" s="39">
        <f>IF(K39="",0,H39-I39)</f>
        <v>0</v>
      </c>
      <c r="M39" s="53"/>
      <c r="N39" s="39" t="str">
        <f>IF($M39=1,$J39,"")</f>
        <v/>
      </c>
      <c r="O39" s="39" t="str">
        <f>IF($M39=12,$J39,"")</f>
        <v/>
      </c>
      <c r="P39" s="39" t="str">
        <f>IF($M39=22,$J39,"")</f>
        <v/>
      </c>
      <c r="Q39" s="39" t="str">
        <f>IF($M39=41,$J39,"")</f>
        <v/>
      </c>
      <c r="R39" s="39" t="str">
        <f>IF($M39=69,$J39,"")</f>
        <v/>
      </c>
      <c r="S39" s="39" t="str">
        <f>IF($M39=96,$J39,"")</f>
        <v/>
      </c>
      <c r="T39" s="39" t="str">
        <f>IF($M39=98,$J39,"")</f>
        <v/>
      </c>
      <c r="U39" s="39" t="str">
        <f>IF($M39=121,$J39,"")</f>
        <v/>
      </c>
      <c r="V39" s="39" t="str">
        <f>IF($M39=125,$J39,"")</f>
        <v/>
      </c>
      <c r="W39" s="39" t="str">
        <f>IF($M39=141,$J39,"")</f>
        <v/>
      </c>
      <c r="X39" s="39" t="str">
        <f>IF($M39=144,$J39,"")</f>
        <v/>
      </c>
      <c r="Y39" s="39" t="str">
        <f>IF($M39=148,$J39,"")</f>
        <v/>
      </c>
      <c r="Z39" s="39" t="str">
        <f>IF($M39=150,$J39,"")</f>
        <v/>
      </c>
      <c r="AA39" s="39" t="str">
        <f>IF($M39=152,$J39,"")</f>
        <v/>
      </c>
      <c r="AB39" s="39" t="str">
        <f>IF($M39=154,$J39,"")</f>
        <v/>
      </c>
      <c r="AC39" s="39" t="str">
        <f>IF($M39=156,$J39,"")</f>
        <v/>
      </c>
      <c r="AD39" s="39" t="str">
        <f>IF($M39=163,$J39,"")</f>
        <v/>
      </c>
      <c r="AE39" s="39" t="str">
        <f>IF($M39=167,$J39,"")</f>
        <v/>
      </c>
      <c r="AF39" s="39" t="str">
        <f>IF($M39=168,$J39,"")</f>
        <v/>
      </c>
      <c r="AG39" s="39" t="str">
        <f>IF($M39=172,$J39,"")</f>
        <v/>
      </c>
      <c r="AH39" s="39" t="str">
        <f>IF($M39=173,$J39,"")</f>
        <v/>
      </c>
      <c r="AI39" s="39" t="str">
        <f>IF($M39=174,$J39,"")</f>
        <v/>
      </c>
      <c r="AJ39" s="39" t="str">
        <f>IF($M39=178,$J39,"")</f>
        <v/>
      </c>
      <c r="AK39" s="39" t="str">
        <f>IF($M39=180,$J39,"")</f>
        <v/>
      </c>
      <c r="AL39" s="39" t="str">
        <f>IF($M39=188,$J39,"")</f>
        <v/>
      </c>
      <c r="AM39" s="39" t="str">
        <f>IF($M39=303,$J39,"")</f>
        <v/>
      </c>
      <c r="AN39" s="39" t="str">
        <f>IF($M39=422,$J39,"")</f>
        <v/>
      </c>
      <c r="AO39" s="39" t="str">
        <f>IF($M39=442,$J39,"")</f>
        <v/>
      </c>
      <c r="AP39" s="39" t="str">
        <f>IF($M39=587,$J39,"")</f>
        <v/>
      </c>
      <c r="AQ39" s="39" t="str">
        <f>IF($M39=597,$J39,"")</f>
        <v/>
      </c>
      <c r="AR39" s="39" t="str">
        <f>IF($M39=600,$J39,"")</f>
        <v/>
      </c>
      <c r="AS39" s="39" t="str">
        <f>IF($M39=681,$J39,"")</f>
        <v/>
      </c>
      <c r="AT39" s="39" t="str">
        <f>IF($M39=610,$J39,"")</f>
        <v/>
      </c>
      <c r="AU39" s="39" t="str">
        <f>IF($M39=798,$J39,"")</f>
        <v/>
      </c>
    </row>
    <row r="40" spans="1:47" x14ac:dyDescent="0.25">
      <c r="A40" s="92"/>
      <c r="C40" s="69"/>
      <c r="H40" s="39">
        <f t="shared" ref="H40:H126" si="3">SUM(D40:G40)</f>
        <v>0</v>
      </c>
      <c r="I40" s="39">
        <f t="shared" ref="I40:I96" si="4">IF(vatstatusq4="Y",IF(OR(K40="Sales income",K40="Vat expense",K40="Capital (vat)"),ROUND(H40*_vrq4/(1+_vrq4),2),0),IF(AND(vatstatusq4="F",K40="Sales income"),ROUND(H40*frvrq4,2),IF(AND(vatstatusq4="F",K40="Capital (vat)",H40&lt;=-2000),ROUND(H40*stdvrq4/(1+stdvrq4),2),0)))</f>
        <v>0</v>
      </c>
      <c r="J40" s="39">
        <f t="shared" ref="J40:J126" si="5">IF(K40="",0,H40-I40)</f>
        <v>0</v>
      </c>
      <c r="M40" s="53"/>
      <c r="N40" s="39" t="str">
        <f t="shared" ref="N40:N127" si="6">IF($M40=1,$J40,"")</f>
        <v/>
      </c>
      <c r="O40" s="39" t="str">
        <f t="shared" ref="O40:O127" si="7">IF($M40=12,$J40,"")</f>
        <v/>
      </c>
      <c r="P40" s="39" t="str">
        <f t="shared" ref="P40:P127" si="8">IF($M40=22,$J40,"")</f>
        <v/>
      </c>
      <c r="Q40" s="39" t="str">
        <f t="shared" ref="Q40:Q127" si="9">IF($M40=41,$J40,"")</f>
        <v/>
      </c>
      <c r="R40" s="39" t="str">
        <f t="shared" ref="R40:R127" si="10">IF($M40=69,$J40,"")</f>
        <v/>
      </c>
      <c r="S40" s="39" t="str">
        <f t="shared" ref="S40:S127" si="11">IF($M40=96,$J40,"")</f>
        <v/>
      </c>
      <c r="T40" s="39" t="str">
        <f t="shared" ref="T40:T127" si="12">IF($M40=98,$J40,"")</f>
        <v/>
      </c>
      <c r="U40" s="39" t="str">
        <f t="shared" ref="U40:U127" si="13">IF($M40=121,$J40,"")</f>
        <v/>
      </c>
      <c r="V40" s="39" t="str">
        <f t="shared" ref="V40:V127" si="14">IF($M40=125,$J40,"")</f>
        <v/>
      </c>
      <c r="W40" s="39" t="str">
        <f t="shared" ref="W40:W127" si="15">IF($M40=141,$J40,"")</f>
        <v/>
      </c>
      <c r="X40" s="39" t="str">
        <f t="shared" ref="X40:X127" si="16">IF($M40=144,$J40,"")</f>
        <v/>
      </c>
      <c r="Y40" s="39" t="str">
        <f t="shared" ref="Y40:Y127" si="17">IF($M40=148,$J40,"")</f>
        <v/>
      </c>
      <c r="Z40" s="39" t="str">
        <f t="shared" ref="Z40:Z127" si="18">IF($M40=150,$J40,"")</f>
        <v/>
      </c>
      <c r="AA40" s="39" t="str">
        <f t="shared" ref="AA40:AA127" si="19">IF($M40=152,$J40,"")</f>
        <v/>
      </c>
      <c r="AB40" s="39" t="str">
        <f t="shared" ref="AB40:AB127" si="20">IF($M40=154,$J40,"")</f>
        <v/>
      </c>
      <c r="AC40" s="39" t="str">
        <f t="shared" ref="AC40:AC127" si="21">IF($M40=156,$J40,"")</f>
        <v/>
      </c>
      <c r="AD40" s="39" t="str">
        <f t="shared" ref="AD40:AD127" si="22">IF($M40=163,$J40,"")</f>
        <v/>
      </c>
      <c r="AE40" s="39" t="str">
        <f t="shared" ref="AE40:AE127" si="23">IF($M40=167,$J40,"")</f>
        <v/>
      </c>
      <c r="AF40" s="39" t="str">
        <f t="shared" ref="AF40:AF127" si="24">IF($M40=168,$J40,"")</f>
        <v/>
      </c>
      <c r="AG40" s="39" t="str">
        <f t="shared" ref="AG40:AG127" si="25">IF($M40=172,$J40,"")</f>
        <v/>
      </c>
      <c r="AH40" s="39" t="str">
        <f t="shared" ref="AH40:AH127" si="26">IF($M40=173,$J40,"")</f>
        <v/>
      </c>
      <c r="AI40" s="39" t="str">
        <f t="shared" ref="AI40:AI127" si="27">IF($M40=174,$J40,"")</f>
        <v/>
      </c>
      <c r="AJ40" s="39" t="str">
        <f t="shared" ref="AJ40:AJ127" si="28">IF($M40=178,$J40,"")</f>
        <v/>
      </c>
      <c r="AK40" s="39" t="str">
        <f t="shared" ref="AK40:AK127" si="29">IF($M40=180,$J40,"")</f>
        <v/>
      </c>
      <c r="AL40" s="39" t="str">
        <f t="shared" ref="AL40:AL127" si="30">IF($M40=188,$J40,"")</f>
        <v/>
      </c>
      <c r="AM40" s="39" t="str">
        <f t="shared" ref="AM40:AM127" si="31">IF($M40=303,$J40,"")</f>
        <v/>
      </c>
      <c r="AN40" s="39" t="str">
        <f t="shared" ref="AN40:AN127" si="32">IF($M40=422,$J40,"")</f>
        <v/>
      </c>
      <c r="AO40" s="39" t="str">
        <f t="shared" ref="AO40:AO127" si="33">IF($M40=442,$J40,"")</f>
        <v/>
      </c>
      <c r="AP40" s="39" t="str">
        <f t="shared" ref="AP40:AP127" si="34">IF($M40=587,$J40,"")</f>
        <v/>
      </c>
      <c r="AQ40" s="39" t="str">
        <f t="shared" ref="AQ40:AQ127" si="35">IF($M40=597,$J40,"")</f>
        <v/>
      </c>
      <c r="AR40" s="39" t="str">
        <f t="shared" ref="AR40:AR127" si="36">IF($M40=600,$J40,"")</f>
        <v/>
      </c>
      <c r="AS40" s="39" t="str">
        <f t="shared" ref="AS40:AS103" si="37">IF($M40=681,$J40,"")</f>
        <v/>
      </c>
      <c r="AT40" s="39" t="str">
        <f t="shared" ref="AT40:AT127" si="38">IF($M40=610,$J40,"")</f>
        <v/>
      </c>
      <c r="AU40" s="39" t="str">
        <f t="shared" ref="AU40:AU127" si="39">IF($M40=798,$J40,"")</f>
        <v/>
      </c>
    </row>
    <row r="41" spans="1:47" x14ac:dyDescent="0.25">
      <c r="A41" s="92"/>
      <c r="C41" s="69"/>
      <c r="H41" s="39">
        <f t="shared" si="3"/>
        <v>0</v>
      </c>
      <c r="I41" s="39">
        <f t="shared" si="4"/>
        <v>0</v>
      </c>
      <c r="J41" s="39">
        <f t="shared" si="5"/>
        <v>0</v>
      </c>
      <c r="M41" s="53"/>
      <c r="N41" s="39" t="str">
        <f t="shared" si="6"/>
        <v/>
      </c>
      <c r="O41" s="39" t="str">
        <f t="shared" si="7"/>
        <v/>
      </c>
      <c r="P41" s="39" t="str">
        <f t="shared" si="8"/>
        <v/>
      </c>
      <c r="Q41" s="39" t="str">
        <f t="shared" si="9"/>
        <v/>
      </c>
      <c r="R41" s="39" t="str">
        <f t="shared" si="10"/>
        <v/>
      </c>
      <c r="S41" s="39" t="str">
        <f t="shared" si="11"/>
        <v/>
      </c>
      <c r="T41" s="39" t="str">
        <f t="shared" si="12"/>
        <v/>
      </c>
      <c r="U41" s="39" t="str">
        <f t="shared" si="13"/>
        <v/>
      </c>
      <c r="V41" s="39" t="str">
        <f t="shared" si="14"/>
        <v/>
      </c>
      <c r="W41" s="39" t="str">
        <f t="shared" si="15"/>
        <v/>
      </c>
      <c r="X41" s="39" t="str">
        <f t="shared" si="16"/>
        <v/>
      </c>
      <c r="Y41" s="39" t="str">
        <f t="shared" si="17"/>
        <v/>
      </c>
      <c r="Z41" s="39" t="str">
        <f t="shared" si="18"/>
        <v/>
      </c>
      <c r="AA41" s="39" t="str">
        <f t="shared" si="19"/>
        <v/>
      </c>
      <c r="AB41" s="39" t="str">
        <f t="shared" si="20"/>
        <v/>
      </c>
      <c r="AC41" s="39" t="str">
        <f t="shared" si="21"/>
        <v/>
      </c>
      <c r="AD41" s="39" t="str">
        <f t="shared" si="22"/>
        <v/>
      </c>
      <c r="AE41" s="39" t="str">
        <f t="shared" si="23"/>
        <v/>
      </c>
      <c r="AF41" s="39" t="str">
        <f t="shared" si="24"/>
        <v/>
      </c>
      <c r="AG41" s="39" t="str">
        <f t="shared" si="25"/>
        <v/>
      </c>
      <c r="AH41" s="39" t="str">
        <f t="shared" si="26"/>
        <v/>
      </c>
      <c r="AI41" s="39" t="str">
        <f t="shared" si="27"/>
        <v/>
      </c>
      <c r="AJ41" s="39" t="str">
        <f t="shared" si="28"/>
        <v/>
      </c>
      <c r="AK41" s="39" t="str">
        <f t="shared" si="29"/>
        <v/>
      </c>
      <c r="AL41" s="39" t="str">
        <f t="shared" si="30"/>
        <v/>
      </c>
      <c r="AM41" s="39" t="str">
        <f t="shared" si="31"/>
        <v/>
      </c>
      <c r="AN41" s="39" t="str">
        <f t="shared" si="32"/>
        <v/>
      </c>
      <c r="AO41" s="39" t="str">
        <f t="shared" si="33"/>
        <v/>
      </c>
      <c r="AP41" s="39" t="str">
        <f t="shared" si="34"/>
        <v/>
      </c>
      <c r="AQ41" s="39" t="str">
        <f t="shared" si="35"/>
        <v/>
      </c>
      <c r="AR41" s="39" t="str">
        <f t="shared" si="36"/>
        <v/>
      </c>
      <c r="AS41" s="39" t="str">
        <f t="shared" si="37"/>
        <v/>
      </c>
      <c r="AT41" s="39" t="str">
        <f t="shared" si="38"/>
        <v/>
      </c>
      <c r="AU41" s="39" t="str">
        <f t="shared" si="39"/>
        <v/>
      </c>
    </row>
    <row r="42" spans="1:47" x14ac:dyDescent="0.25">
      <c r="A42" s="92"/>
      <c r="C42" s="69"/>
      <c r="H42" s="39">
        <f t="shared" si="3"/>
        <v>0</v>
      </c>
      <c r="I42" s="39">
        <f t="shared" si="4"/>
        <v>0</v>
      </c>
      <c r="J42" s="39">
        <f t="shared" si="5"/>
        <v>0</v>
      </c>
      <c r="M42" s="53"/>
      <c r="N42" s="39" t="str">
        <f t="shared" si="6"/>
        <v/>
      </c>
      <c r="O42" s="39" t="str">
        <f t="shared" si="7"/>
        <v/>
      </c>
      <c r="P42" s="39" t="str">
        <f t="shared" si="8"/>
        <v/>
      </c>
      <c r="Q42" s="39" t="str">
        <f t="shared" si="9"/>
        <v/>
      </c>
      <c r="R42" s="39" t="str">
        <f t="shared" si="10"/>
        <v/>
      </c>
      <c r="S42" s="39" t="str">
        <f t="shared" si="11"/>
        <v/>
      </c>
      <c r="T42" s="39" t="str">
        <f t="shared" si="12"/>
        <v/>
      </c>
      <c r="U42" s="39" t="str">
        <f t="shared" si="13"/>
        <v/>
      </c>
      <c r="V42" s="39" t="str">
        <f t="shared" si="14"/>
        <v/>
      </c>
      <c r="W42" s="39" t="str">
        <f t="shared" si="15"/>
        <v/>
      </c>
      <c r="X42" s="39" t="str">
        <f t="shared" si="16"/>
        <v/>
      </c>
      <c r="Y42" s="39" t="str">
        <f t="shared" si="17"/>
        <v/>
      </c>
      <c r="Z42" s="39" t="str">
        <f t="shared" si="18"/>
        <v/>
      </c>
      <c r="AA42" s="39" t="str">
        <f t="shared" si="19"/>
        <v/>
      </c>
      <c r="AB42" s="39" t="str">
        <f t="shared" si="20"/>
        <v/>
      </c>
      <c r="AC42" s="39" t="str">
        <f t="shared" si="21"/>
        <v/>
      </c>
      <c r="AD42" s="39" t="str">
        <f t="shared" si="22"/>
        <v/>
      </c>
      <c r="AE42" s="39" t="str">
        <f t="shared" si="23"/>
        <v/>
      </c>
      <c r="AF42" s="39" t="str">
        <f t="shared" si="24"/>
        <v/>
      </c>
      <c r="AG42" s="39" t="str">
        <f t="shared" si="25"/>
        <v/>
      </c>
      <c r="AH42" s="39" t="str">
        <f t="shared" si="26"/>
        <v/>
      </c>
      <c r="AI42" s="39" t="str">
        <f t="shared" si="27"/>
        <v/>
      </c>
      <c r="AJ42" s="39" t="str">
        <f t="shared" si="28"/>
        <v/>
      </c>
      <c r="AK42" s="39" t="str">
        <f t="shared" si="29"/>
        <v/>
      </c>
      <c r="AL42" s="39" t="str">
        <f t="shared" si="30"/>
        <v/>
      </c>
      <c r="AM42" s="39" t="str">
        <f t="shared" si="31"/>
        <v/>
      </c>
      <c r="AN42" s="39" t="str">
        <f t="shared" si="32"/>
        <v/>
      </c>
      <c r="AO42" s="39" t="str">
        <f t="shared" si="33"/>
        <v/>
      </c>
      <c r="AP42" s="39" t="str">
        <f t="shared" si="34"/>
        <v/>
      </c>
      <c r="AQ42" s="39" t="str">
        <f t="shared" si="35"/>
        <v/>
      </c>
      <c r="AR42" s="39" t="str">
        <f t="shared" si="36"/>
        <v/>
      </c>
      <c r="AS42" s="39" t="str">
        <f t="shared" si="37"/>
        <v/>
      </c>
      <c r="AT42" s="39" t="str">
        <f t="shared" si="38"/>
        <v/>
      </c>
      <c r="AU42" s="39" t="str">
        <f t="shared" si="39"/>
        <v/>
      </c>
    </row>
    <row r="43" spans="1:47" x14ac:dyDescent="0.25">
      <c r="A43" s="92"/>
      <c r="C43" s="69"/>
      <c r="H43" s="39">
        <f t="shared" si="3"/>
        <v>0</v>
      </c>
      <c r="I43" s="39">
        <f t="shared" si="4"/>
        <v>0</v>
      </c>
      <c r="J43" s="39">
        <f t="shared" si="5"/>
        <v>0</v>
      </c>
      <c r="M43" s="53"/>
      <c r="N43" s="39" t="str">
        <f t="shared" si="6"/>
        <v/>
      </c>
      <c r="O43" s="39" t="str">
        <f t="shared" si="7"/>
        <v/>
      </c>
      <c r="P43" s="39" t="str">
        <f t="shared" si="8"/>
        <v/>
      </c>
      <c r="Q43" s="39" t="str">
        <f t="shared" si="9"/>
        <v/>
      </c>
      <c r="R43" s="39" t="str">
        <f t="shared" si="10"/>
        <v/>
      </c>
      <c r="S43" s="39" t="str">
        <f t="shared" si="11"/>
        <v/>
      </c>
      <c r="T43" s="39" t="str">
        <f t="shared" si="12"/>
        <v/>
      </c>
      <c r="U43" s="39" t="str">
        <f t="shared" si="13"/>
        <v/>
      </c>
      <c r="V43" s="39" t="str">
        <f t="shared" si="14"/>
        <v/>
      </c>
      <c r="W43" s="39" t="str">
        <f t="shared" si="15"/>
        <v/>
      </c>
      <c r="X43" s="39" t="str">
        <f t="shared" si="16"/>
        <v/>
      </c>
      <c r="Y43" s="39" t="str">
        <f t="shared" si="17"/>
        <v/>
      </c>
      <c r="Z43" s="39" t="str">
        <f t="shared" si="18"/>
        <v/>
      </c>
      <c r="AA43" s="39" t="str">
        <f t="shared" si="19"/>
        <v/>
      </c>
      <c r="AB43" s="39" t="str">
        <f t="shared" si="20"/>
        <v/>
      </c>
      <c r="AC43" s="39" t="str">
        <f t="shared" si="21"/>
        <v/>
      </c>
      <c r="AD43" s="39" t="str">
        <f t="shared" si="22"/>
        <v/>
      </c>
      <c r="AE43" s="39" t="str">
        <f t="shared" si="23"/>
        <v/>
      </c>
      <c r="AF43" s="39" t="str">
        <f t="shared" si="24"/>
        <v/>
      </c>
      <c r="AG43" s="39" t="str">
        <f t="shared" si="25"/>
        <v/>
      </c>
      <c r="AH43" s="39" t="str">
        <f t="shared" si="26"/>
        <v/>
      </c>
      <c r="AI43" s="39" t="str">
        <f t="shared" si="27"/>
        <v/>
      </c>
      <c r="AJ43" s="39" t="str">
        <f t="shared" si="28"/>
        <v/>
      </c>
      <c r="AK43" s="39" t="str">
        <f t="shared" si="29"/>
        <v/>
      </c>
      <c r="AL43" s="39" t="str">
        <f t="shared" si="30"/>
        <v/>
      </c>
      <c r="AM43" s="39" t="str">
        <f t="shared" si="31"/>
        <v/>
      </c>
      <c r="AN43" s="39" t="str">
        <f t="shared" si="32"/>
        <v/>
      </c>
      <c r="AO43" s="39" t="str">
        <f t="shared" si="33"/>
        <v/>
      </c>
      <c r="AP43" s="39" t="str">
        <f t="shared" si="34"/>
        <v/>
      </c>
      <c r="AQ43" s="39" t="str">
        <f t="shared" si="35"/>
        <v/>
      </c>
      <c r="AR43" s="39" t="str">
        <f t="shared" si="36"/>
        <v/>
      </c>
      <c r="AS43" s="39" t="str">
        <f t="shared" si="37"/>
        <v/>
      </c>
      <c r="AT43" s="39" t="str">
        <f t="shared" si="38"/>
        <v/>
      </c>
      <c r="AU43" s="39" t="str">
        <f t="shared" si="39"/>
        <v/>
      </c>
    </row>
    <row r="44" spans="1:47" x14ac:dyDescent="0.25">
      <c r="A44" s="92"/>
      <c r="C44" s="69"/>
      <c r="H44" s="39">
        <f t="shared" si="3"/>
        <v>0</v>
      </c>
      <c r="I44" s="39">
        <f t="shared" si="4"/>
        <v>0</v>
      </c>
      <c r="J44" s="39">
        <f t="shared" si="5"/>
        <v>0</v>
      </c>
      <c r="M44" s="53"/>
      <c r="N44" s="39" t="str">
        <f t="shared" si="6"/>
        <v/>
      </c>
      <c r="O44" s="39" t="str">
        <f t="shared" si="7"/>
        <v/>
      </c>
      <c r="P44" s="39" t="str">
        <f t="shared" si="8"/>
        <v/>
      </c>
      <c r="Q44" s="39" t="str">
        <f t="shared" si="9"/>
        <v/>
      </c>
      <c r="R44" s="39" t="str">
        <f t="shared" si="10"/>
        <v/>
      </c>
      <c r="S44" s="39" t="str">
        <f t="shared" si="11"/>
        <v/>
      </c>
      <c r="T44" s="39" t="str">
        <f t="shared" si="12"/>
        <v/>
      </c>
      <c r="U44" s="39" t="str">
        <f t="shared" si="13"/>
        <v/>
      </c>
      <c r="V44" s="39" t="str">
        <f t="shared" si="14"/>
        <v/>
      </c>
      <c r="W44" s="39" t="str">
        <f t="shared" si="15"/>
        <v/>
      </c>
      <c r="X44" s="39" t="str">
        <f t="shared" si="16"/>
        <v/>
      </c>
      <c r="Y44" s="39" t="str">
        <f t="shared" si="17"/>
        <v/>
      </c>
      <c r="Z44" s="39" t="str">
        <f t="shared" si="18"/>
        <v/>
      </c>
      <c r="AA44" s="39" t="str">
        <f t="shared" si="19"/>
        <v/>
      </c>
      <c r="AB44" s="39" t="str">
        <f t="shared" si="20"/>
        <v/>
      </c>
      <c r="AC44" s="39" t="str">
        <f t="shared" si="21"/>
        <v/>
      </c>
      <c r="AD44" s="39" t="str">
        <f t="shared" si="22"/>
        <v/>
      </c>
      <c r="AE44" s="39" t="str">
        <f t="shared" si="23"/>
        <v/>
      </c>
      <c r="AF44" s="39" t="str">
        <f t="shared" si="24"/>
        <v/>
      </c>
      <c r="AG44" s="39" t="str">
        <f t="shared" si="25"/>
        <v/>
      </c>
      <c r="AH44" s="39" t="str">
        <f t="shared" si="26"/>
        <v/>
      </c>
      <c r="AI44" s="39" t="str">
        <f t="shared" si="27"/>
        <v/>
      </c>
      <c r="AJ44" s="39" t="str">
        <f t="shared" si="28"/>
        <v/>
      </c>
      <c r="AK44" s="39" t="str">
        <f t="shared" si="29"/>
        <v/>
      </c>
      <c r="AL44" s="39" t="str">
        <f t="shared" si="30"/>
        <v/>
      </c>
      <c r="AM44" s="39" t="str">
        <f t="shared" si="31"/>
        <v/>
      </c>
      <c r="AN44" s="39" t="str">
        <f t="shared" si="32"/>
        <v/>
      </c>
      <c r="AO44" s="39" t="str">
        <f t="shared" si="33"/>
        <v/>
      </c>
      <c r="AP44" s="39" t="str">
        <f t="shared" si="34"/>
        <v/>
      </c>
      <c r="AQ44" s="39" t="str">
        <f t="shared" si="35"/>
        <v/>
      </c>
      <c r="AR44" s="39" t="str">
        <f t="shared" si="36"/>
        <v/>
      </c>
      <c r="AS44" s="39" t="str">
        <f t="shared" si="37"/>
        <v/>
      </c>
      <c r="AT44" s="39" t="str">
        <f t="shared" si="38"/>
        <v/>
      </c>
      <c r="AU44" s="39" t="str">
        <f t="shared" si="39"/>
        <v/>
      </c>
    </row>
    <row r="45" spans="1:47" x14ac:dyDescent="0.25">
      <c r="A45" s="92"/>
      <c r="C45" s="69"/>
      <c r="H45" s="39">
        <f t="shared" si="3"/>
        <v>0</v>
      </c>
      <c r="I45" s="39">
        <f t="shared" ref="I45" si="40">IF(vatstatusq4="Y",IF(OR(K45="Sales income",K45="Vat expense",K45="Capital (vat)"),ROUND(H45*_vrq4/(1+_vrq4),2),0),IF(AND(vatstatusq4="F",K45="Sales income"),ROUND(H45*frvrq4,2),IF(AND(vatstatusq4="F",K45="Capital (vat)",H45&lt;=-2000),ROUND(H45*stdvrq4/(1+stdvrq4),2),0)))</f>
        <v>0</v>
      </c>
      <c r="J45" s="39">
        <f t="shared" ref="J45" si="41">IF(K45="",0,H45-I45)</f>
        <v>0</v>
      </c>
      <c r="M45" s="53"/>
      <c r="N45" s="39" t="str">
        <f t="shared" si="6"/>
        <v/>
      </c>
      <c r="O45" s="39" t="str">
        <f t="shared" si="7"/>
        <v/>
      </c>
      <c r="P45" s="39" t="str">
        <f t="shared" si="8"/>
        <v/>
      </c>
      <c r="Q45" s="39" t="str">
        <f t="shared" si="9"/>
        <v/>
      </c>
      <c r="R45" s="39" t="str">
        <f t="shared" si="10"/>
        <v/>
      </c>
      <c r="S45" s="39" t="str">
        <f t="shared" si="11"/>
        <v/>
      </c>
      <c r="T45" s="39" t="str">
        <f t="shared" si="12"/>
        <v/>
      </c>
      <c r="U45" s="39" t="str">
        <f t="shared" si="13"/>
        <v/>
      </c>
      <c r="V45" s="39" t="str">
        <f t="shared" si="14"/>
        <v/>
      </c>
      <c r="W45" s="39" t="str">
        <f t="shared" si="15"/>
        <v/>
      </c>
      <c r="X45" s="39" t="str">
        <f t="shared" si="16"/>
        <v/>
      </c>
      <c r="Y45" s="39" t="str">
        <f t="shared" si="17"/>
        <v/>
      </c>
      <c r="Z45" s="39" t="str">
        <f t="shared" si="18"/>
        <v/>
      </c>
      <c r="AA45" s="39" t="str">
        <f t="shared" si="19"/>
        <v/>
      </c>
      <c r="AB45" s="39" t="str">
        <f t="shared" si="20"/>
        <v/>
      </c>
      <c r="AC45" s="39" t="str">
        <f t="shared" si="21"/>
        <v/>
      </c>
      <c r="AD45" s="39" t="str">
        <f t="shared" si="22"/>
        <v/>
      </c>
      <c r="AE45" s="39" t="str">
        <f t="shared" si="23"/>
        <v/>
      </c>
      <c r="AF45" s="39" t="str">
        <f t="shared" si="24"/>
        <v/>
      </c>
      <c r="AG45" s="39" t="str">
        <f t="shared" si="25"/>
        <v/>
      </c>
      <c r="AH45" s="39" t="str">
        <f t="shared" si="26"/>
        <v/>
      </c>
      <c r="AI45" s="39" t="str">
        <f t="shared" si="27"/>
        <v/>
      </c>
      <c r="AJ45" s="39" t="str">
        <f t="shared" si="28"/>
        <v/>
      </c>
      <c r="AK45" s="39" t="str">
        <f t="shared" si="29"/>
        <v/>
      </c>
      <c r="AL45" s="39" t="str">
        <f t="shared" si="30"/>
        <v/>
      </c>
      <c r="AM45" s="39" t="str">
        <f t="shared" si="31"/>
        <v/>
      </c>
      <c r="AN45" s="39" t="str">
        <f t="shared" si="32"/>
        <v/>
      </c>
      <c r="AO45" s="39" t="str">
        <f t="shared" si="33"/>
        <v/>
      </c>
      <c r="AP45" s="39" t="str">
        <f t="shared" si="34"/>
        <v/>
      </c>
      <c r="AQ45" s="39" t="str">
        <f t="shared" si="35"/>
        <v/>
      </c>
      <c r="AR45" s="39" t="str">
        <f t="shared" si="36"/>
        <v/>
      </c>
      <c r="AS45" s="39" t="str">
        <f t="shared" si="37"/>
        <v/>
      </c>
      <c r="AT45" s="39" t="str">
        <f t="shared" si="38"/>
        <v/>
      </c>
      <c r="AU45" s="39" t="str">
        <f t="shared" si="39"/>
        <v/>
      </c>
    </row>
    <row r="46" spans="1:47" x14ac:dyDescent="0.25">
      <c r="A46" s="92"/>
      <c r="C46" s="69"/>
      <c r="H46" s="39">
        <f t="shared" si="3"/>
        <v>0</v>
      </c>
      <c r="I46" s="39">
        <f t="shared" si="4"/>
        <v>0</v>
      </c>
      <c r="J46" s="39">
        <f t="shared" si="5"/>
        <v>0</v>
      </c>
      <c r="M46" s="53"/>
      <c r="N46" s="39" t="str">
        <f t="shared" si="6"/>
        <v/>
      </c>
      <c r="O46" s="39" t="str">
        <f t="shared" si="7"/>
        <v/>
      </c>
      <c r="P46" s="39" t="str">
        <f t="shared" si="8"/>
        <v/>
      </c>
      <c r="Q46" s="39" t="str">
        <f t="shared" si="9"/>
        <v/>
      </c>
      <c r="R46" s="39" t="str">
        <f t="shared" si="10"/>
        <v/>
      </c>
      <c r="S46" s="39" t="str">
        <f t="shared" si="11"/>
        <v/>
      </c>
      <c r="T46" s="39" t="str">
        <f t="shared" si="12"/>
        <v/>
      </c>
      <c r="U46" s="39" t="str">
        <f t="shared" si="13"/>
        <v/>
      </c>
      <c r="V46" s="39" t="str">
        <f t="shared" si="14"/>
        <v/>
      </c>
      <c r="W46" s="39" t="str">
        <f t="shared" si="15"/>
        <v/>
      </c>
      <c r="X46" s="39" t="str">
        <f t="shared" si="16"/>
        <v/>
      </c>
      <c r="Y46" s="39" t="str">
        <f t="shared" si="17"/>
        <v/>
      </c>
      <c r="Z46" s="39" t="str">
        <f t="shared" si="18"/>
        <v/>
      </c>
      <c r="AA46" s="39" t="str">
        <f t="shared" si="19"/>
        <v/>
      </c>
      <c r="AB46" s="39" t="str">
        <f t="shared" si="20"/>
        <v/>
      </c>
      <c r="AC46" s="39" t="str">
        <f t="shared" si="21"/>
        <v/>
      </c>
      <c r="AD46" s="39" t="str">
        <f t="shared" si="22"/>
        <v/>
      </c>
      <c r="AE46" s="39" t="str">
        <f t="shared" si="23"/>
        <v/>
      </c>
      <c r="AF46" s="39" t="str">
        <f t="shared" si="24"/>
        <v/>
      </c>
      <c r="AG46" s="39" t="str">
        <f t="shared" si="25"/>
        <v/>
      </c>
      <c r="AH46" s="39" t="str">
        <f t="shared" si="26"/>
        <v/>
      </c>
      <c r="AI46" s="39" t="str">
        <f t="shared" si="27"/>
        <v/>
      </c>
      <c r="AJ46" s="39" t="str">
        <f t="shared" si="28"/>
        <v/>
      </c>
      <c r="AK46" s="39" t="str">
        <f t="shared" si="29"/>
        <v/>
      </c>
      <c r="AL46" s="39" t="str">
        <f t="shared" si="30"/>
        <v/>
      </c>
      <c r="AM46" s="39" t="str">
        <f t="shared" si="31"/>
        <v/>
      </c>
      <c r="AN46" s="39" t="str">
        <f t="shared" si="32"/>
        <v/>
      </c>
      <c r="AO46" s="39" t="str">
        <f t="shared" si="33"/>
        <v/>
      </c>
      <c r="AP46" s="39" t="str">
        <f t="shared" si="34"/>
        <v/>
      </c>
      <c r="AQ46" s="39" t="str">
        <f t="shared" si="35"/>
        <v/>
      </c>
      <c r="AR46" s="39" t="str">
        <f t="shared" si="36"/>
        <v/>
      </c>
      <c r="AS46" s="39" t="str">
        <f t="shared" si="37"/>
        <v/>
      </c>
      <c r="AT46" s="39" t="str">
        <f t="shared" si="38"/>
        <v/>
      </c>
      <c r="AU46" s="39" t="str">
        <f t="shared" si="39"/>
        <v/>
      </c>
    </row>
    <row r="47" spans="1:47" x14ac:dyDescent="0.25">
      <c r="A47" s="92"/>
      <c r="C47" s="69"/>
      <c r="H47" s="39">
        <f t="shared" si="3"/>
        <v>0</v>
      </c>
      <c r="I47" s="39">
        <f t="shared" si="4"/>
        <v>0</v>
      </c>
      <c r="J47" s="39">
        <f t="shared" si="5"/>
        <v>0</v>
      </c>
      <c r="M47" s="53"/>
      <c r="N47" s="39" t="str">
        <f t="shared" si="6"/>
        <v/>
      </c>
      <c r="O47" s="39" t="str">
        <f t="shared" si="7"/>
        <v/>
      </c>
      <c r="P47" s="39" t="str">
        <f t="shared" si="8"/>
        <v/>
      </c>
      <c r="Q47" s="39" t="str">
        <f t="shared" si="9"/>
        <v/>
      </c>
      <c r="R47" s="39" t="str">
        <f t="shared" si="10"/>
        <v/>
      </c>
      <c r="S47" s="39" t="str">
        <f t="shared" si="11"/>
        <v/>
      </c>
      <c r="T47" s="39" t="str">
        <f t="shared" si="12"/>
        <v/>
      </c>
      <c r="U47" s="39" t="str">
        <f t="shared" si="13"/>
        <v/>
      </c>
      <c r="V47" s="39" t="str">
        <f t="shared" si="14"/>
        <v/>
      </c>
      <c r="W47" s="39" t="str">
        <f t="shared" si="15"/>
        <v/>
      </c>
      <c r="X47" s="39" t="str">
        <f t="shared" si="16"/>
        <v/>
      </c>
      <c r="Y47" s="39" t="str">
        <f t="shared" si="17"/>
        <v/>
      </c>
      <c r="Z47" s="39" t="str">
        <f t="shared" si="18"/>
        <v/>
      </c>
      <c r="AA47" s="39" t="str">
        <f t="shared" si="19"/>
        <v/>
      </c>
      <c r="AB47" s="39" t="str">
        <f t="shared" si="20"/>
        <v/>
      </c>
      <c r="AC47" s="39" t="str">
        <f t="shared" si="21"/>
        <v/>
      </c>
      <c r="AD47" s="39" t="str">
        <f t="shared" si="22"/>
        <v/>
      </c>
      <c r="AE47" s="39" t="str">
        <f t="shared" si="23"/>
        <v/>
      </c>
      <c r="AF47" s="39" t="str">
        <f t="shared" si="24"/>
        <v/>
      </c>
      <c r="AG47" s="39" t="str">
        <f t="shared" si="25"/>
        <v/>
      </c>
      <c r="AH47" s="39" t="str">
        <f t="shared" si="26"/>
        <v/>
      </c>
      <c r="AI47" s="39" t="str">
        <f t="shared" si="27"/>
        <v/>
      </c>
      <c r="AJ47" s="39" t="str">
        <f t="shared" si="28"/>
        <v/>
      </c>
      <c r="AK47" s="39" t="str">
        <f t="shared" si="29"/>
        <v/>
      </c>
      <c r="AL47" s="39" t="str">
        <f t="shared" si="30"/>
        <v/>
      </c>
      <c r="AM47" s="39" t="str">
        <f t="shared" si="31"/>
        <v/>
      </c>
      <c r="AN47" s="39" t="str">
        <f t="shared" si="32"/>
        <v/>
      </c>
      <c r="AO47" s="39" t="str">
        <f t="shared" si="33"/>
        <v/>
      </c>
      <c r="AP47" s="39" t="str">
        <f t="shared" si="34"/>
        <v/>
      </c>
      <c r="AQ47" s="39" t="str">
        <f t="shared" si="35"/>
        <v/>
      </c>
      <c r="AR47" s="39" t="str">
        <f t="shared" si="36"/>
        <v/>
      </c>
      <c r="AS47" s="39" t="str">
        <f t="shared" si="37"/>
        <v/>
      </c>
      <c r="AT47" s="39" t="str">
        <f t="shared" si="38"/>
        <v/>
      </c>
      <c r="AU47" s="39" t="str">
        <f t="shared" si="39"/>
        <v/>
      </c>
    </row>
    <row r="48" spans="1:47" x14ac:dyDescent="0.25">
      <c r="A48" s="92"/>
      <c r="C48" s="69"/>
      <c r="H48" s="39">
        <f t="shared" si="3"/>
        <v>0</v>
      </c>
      <c r="I48" s="39">
        <f t="shared" si="4"/>
        <v>0</v>
      </c>
      <c r="J48" s="39">
        <f t="shared" si="5"/>
        <v>0</v>
      </c>
      <c r="M48" s="53"/>
      <c r="N48" s="39" t="str">
        <f t="shared" si="6"/>
        <v/>
      </c>
      <c r="O48" s="39" t="str">
        <f t="shared" si="7"/>
        <v/>
      </c>
      <c r="P48" s="39" t="str">
        <f t="shared" si="8"/>
        <v/>
      </c>
      <c r="Q48" s="39" t="str">
        <f t="shared" si="9"/>
        <v/>
      </c>
      <c r="R48" s="39" t="str">
        <f t="shared" si="10"/>
        <v/>
      </c>
      <c r="S48" s="39" t="str">
        <f t="shared" si="11"/>
        <v/>
      </c>
      <c r="T48" s="39" t="str">
        <f t="shared" si="12"/>
        <v/>
      </c>
      <c r="U48" s="39" t="str">
        <f t="shared" si="13"/>
        <v/>
      </c>
      <c r="V48" s="39" t="str">
        <f t="shared" si="14"/>
        <v/>
      </c>
      <c r="W48" s="39" t="str">
        <f t="shared" si="15"/>
        <v/>
      </c>
      <c r="X48" s="39" t="str">
        <f t="shared" si="16"/>
        <v/>
      </c>
      <c r="Y48" s="39" t="str">
        <f t="shared" si="17"/>
        <v/>
      </c>
      <c r="Z48" s="39" t="str">
        <f t="shared" si="18"/>
        <v/>
      </c>
      <c r="AA48" s="39" t="str">
        <f t="shared" si="19"/>
        <v/>
      </c>
      <c r="AB48" s="39" t="str">
        <f t="shared" si="20"/>
        <v/>
      </c>
      <c r="AC48" s="39" t="str">
        <f t="shared" si="21"/>
        <v/>
      </c>
      <c r="AD48" s="39" t="str">
        <f t="shared" si="22"/>
        <v/>
      </c>
      <c r="AE48" s="39" t="str">
        <f t="shared" si="23"/>
        <v/>
      </c>
      <c r="AF48" s="39" t="str">
        <f t="shared" si="24"/>
        <v/>
      </c>
      <c r="AG48" s="39" t="str">
        <f t="shared" si="25"/>
        <v/>
      </c>
      <c r="AH48" s="39" t="str">
        <f t="shared" si="26"/>
        <v/>
      </c>
      <c r="AI48" s="39" t="str">
        <f t="shared" si="27"/>
        <v/>
      </c>
      <c r="AJ48" s="39" t="str">
        <f t="shared" si="28"/>
        <v/>
      </c>
      <c r="AK48" s="39" t="str">
        <f t="shared" si="29"/>
        <v/>
      </c>
      <c r="AL48" s="39" t="str">
        <f t="shared" si="30"/>
        <v/>
      </c>
      <c r="AM48" s="39" t="str">
        <f t="shared" si="31"/>
        <v/>
      </c>
      <c r="AN48" s="39" t="str">
        <f t="shared" si="32"/>
        <v/>
      </c>
      <c r="AO48" s="39" t="str">
        <f t="shared" si="33"/>
        <v/>
      </c>
      <c r="AP48" s="39" t="str">
        <f t="shared" si="34"/>
        <v/>
      </c>
      <c r="AQ48" s="39" t="str">
        <f t="shared" si="35"/>
        <v/>
      </c>
      <c r="AR48" s="39" t="str">
        <f t="shared" si="36"/>
        <v/>
      </c>
      <c r="AS48" s="39" t="str">
        <f t="shared" si="37"/>
        <v/>
      </c>
      <c r="AT48" s="39" t="str">
        <f t="shared" si="38"/>
        <v/>
      </c>
      <c r="AU48" s="39" t="str">
        <f t="shared" si="39"/>
        <v/>
      </c>
    </row>
    <row r="49" spans="1:47" x14ac:dyDescent="0.25">
      <c r="A49" s="93"/>
      <c r="B49" s="69"/>
      <c r="C49" s="69"/>
      <c r="H49" s="39">
        <f t="shared" si="3"/>
        <v>0</v>
      </c>
      <c r="I49" s="39">
        <f t="shared" si="4"/>
        <v>0</v>
      </c>
      <c r="J49" s="39">
        <f t="shared" si="5"/>
        <v>0</v>
      </c>
      <c r="M49" s="53"/>
      <c r="N49" s="39" t="str">
        <f t="shared" si="6"/>
        <v/>
      </c>
      <c r="O49" s="39" t="str">
        <f t="shared" si="7"/>
        <v/>
      </c>
      <c r="P49" s="39" t="str">
        <f t="shared" si="8"/>
        <v/>
      </c>
      <c r="Q49" s="39" t="str">
        <f t="shared" si="9"/>
        <v/>
      </c>
      <c r="R49" s="39" t="str">
        <f t="shared" si="10"/>
        <v/>
      </c>
      <c r="S49" s="39" t="str">
        <f t="shared" si="11"/>
        <v/>
      </c>
      <c r="T49" s="39" t="str">
        <f t="shared" si="12"/>
        <v/>
      </c>
      <c r="U49" s="39" t="str">
        <f t="shared" si="13"/>
        <v/>
      </c>
      <c r="V49" s="39" t="str">
        <f t="shared" si="14"/>
        <v/>
      </c>
      <c r="W49" s="39" t="str">
        <f t="shared" si="15"/>
        <v/>
      </c>
      <c r="X49" s="39" t="str">
        <f t="shared" si="16"/>
        <v/>
      </c>
      <c r="Y49" s="39" t="str">
        <f t="shared" si="17"/>
        <v/>
      </c>
      <c r="Z49" s="39" t="str">
        <f t="shared" si="18"/>
        <v/>
      </c>
      <c r="AA49" s="39" t="str">
        <f t="shared" si="19"/>
        <v/>
      </c>
      <c r="AB49" s="39" t="str">
        <f t="shared" si="20"/>
        <v/>
      </c>
      <c r="AC49" s="39" t="str">
        <f t="shared" si="21"/>
        <v/>
      </c>
      <c r="AD49" s="39" t="str">
        <f t="shared" si="22"/>
        <v/>
      </c>
      <c r="AE49" s="39" t="str">
        <f t="shared" si="23"/>
        <v/>
      </c>
      <c r="AF49" s="39" t="str">
        <f t="shared" si="24"/>
        <v/>
      </c>
      <c r="AG49" s="39" t="str">
        <f t="shared" si="25"/>
        <v/>
      </c>
      <c r="AH49" s="39" t="str">
        <f t="shared" si="26"/>
        <v/>
      </c>
      <c r="AI49" s="39" t="str">
        <f t="shared" si="27"/>
        <v/>
      </c>
      <c r="AJ49" s="39" t="str">
        <f t="shared" si="28"/>
        <v/>
      </c>
      <c r="AK49" s="39" t="str">
        <f t="shared" si="29"/>
        <v/>
      </c>
      <c r="AL49" s="39" t="str">
        <f t="shared" si="30"/>
        <v/>
      </c>
      <c r="AM49" s="39" t="str">
        <f t="shared" si="31"/>
        <v/>
      </c>
      <c r="AN49" s="39" t="str">
        <f t="shared" si="32"/>
        <v/>
      </c>
      <c r="AO49" s="39" t="str">
        <f t="shared" si="33"/>
        <v/>
      </c>
      <c r="AP49" s="39" t="str">
        <f t="shared" si="34"/>
        <v/>
      </c>
      <c r="AQ49" s="39" t="str">
        <f t="shared" si="35"/>
        <v/>
      </c>
      <c r="AR49" s="39" t="str">
        <f t="shared" si="36"/>
        <v/>
      </c>
      <c r="AS49" s="39" t="str">
        <f t="shared" si="37"/>
        <v/>
      </c>
      <c r="AT49" s="39" t="str">
        <f t="shared" si="38"/>
        <v/>
      </c>
      <c r="AU49" s="39" t="str">
        <f t="shared" si="39"/>
        <v/>
      </c>
    </row>
    <row r="50" spans="1:47" x14ac:dyDescent="0.25">
      <c r="A50" s="93"/>
      <c r="B50" s="69"/>
      <c r="C50" s="94"/>
      <c r="H50" s="39">
        <f t="shared" si="3"/>
        <v>0</v>
      </c>
      <c r="I50" s="39">
        <f t="shared" si="4"/>
        <v>0</v>
      </c>
      <c r="J50" s="39">
        <f t="shared" si="5"/>
        <v>0</v>
      </c>
      <c r="M50" s="53"/>
      <c r="N50" s="39" t="str">
        <f t="shared" si="6"/>
        <v/>
      </c>
      <c r="O50" s="39" t="str">
        <f t="shared" si="7"/>
        <v/>
      </c>
      <c r="P50" s="39" t="str">
        <f t="shared" si="8"/>
        <v/>
      </c>
      <c r="Q50" s="39" t="str">
        <f t="shared" si="9"/>
        <v/>
      </c>
      <c r="R50" s="39" t="str">
        <f t="shared" si="10"/>
        <v/>
      </c>
      <c r="S50" s="39" t="str">
        <f t="shared" si="11"/>
        <v/>
      </c>
      <c r="T50" s="39" t="str">
        <f t="shared" si="12"/>
        <v/>
      </c>
      <c r="U50" s="39" t="str">
        <f t="shared" si="13"/>
        <v/>
      </c>
      <c r="V50" s="39" t="str">
        <f t="shared" si="14"/>
        <v/>
      </c>
      <c r="W50" s="39" t="str">
        <f t="shared" si="15"/>
        <v/>
      </c>
      <c r="X50" s="39" t="str">
        <f t="shared" si="16"/>
        <v/>
      </c>
      <c r="Y50" s="39" t="str">
        <f t="shared" si="17"/>
        <v/>
      </c>
      <c r="Z50" s="39" t="str">
        <f t="shared" si="18"/>
        <v/>
      </c>
      <c r="AA50" s="39" t="str">
        <f t="shared" si="19"/>
        <v/>
      </c>
      <c r="AB50" s="39" t="str">
        <f t="shared" si="20"/>
        <v/>
      </c>
      <c r="AC50" s="39" t="str">
        <f t="shared" si="21"/>
        <v/>
      </c>
      <c r="AD50" s="39" t="str">
        <f t="shared" si="22"/>
        <v/>
      </c>
      <c r="AE50" s="39" t="str">
        <f t="shared" si="23"/>
        <v/>
      </c>
      <c r="AF50" s="39" t="str">
        <f t="shared" si="24"/>
        <v/>
      </c>
      <c r="AG50" s="39" t="str">
        <f t="shared" si="25"/>
        <v/>
      </c>
      <c r="AH50" s="39" t="str">
        <f t="shared" si="26"/>
        <v/>
      </c>
      <c r="AI50" s="39" t="str">
        <f t="shared" si="27"/>
        <v/>
      </c>
      <c r="AJ50" s="39" t="str">
        <f t="shared" si="28"/>
        <v/>
      </c>
      <c r="AK50" s="39" t="str">
        <f t="shared" si="29"/>
        <v/>
      </c>
      <c r="AL50" s="39" t="str">
        <f t="shared" si="30"/>
        <v/>
      </c>
      <c r="AM50" s="39" t="str">
        <f t="shared" si="31"/>
        <v/>
      </c>
      <c r="AN50" s="39" t="str">
        <f t="shared" si="32"/>
        <v/>
      </c>
      <c r="AO50" s="39" t="str">
        <f t="shared" si="33"/>
        <v/>
      </c>
      <c r="AP50" s="39" t="str">
        <f t="shared" si="34"/>
        <v/>
      </c>
      <c r="AQ50" s="39" t="str">
        <f t="shared" si="35"/>
        <v/>
      </c>
      <c r="AR50" s="39" t="str">
        <f t="shared" si="36"/>
        <v/>
      </c>
      <c r="AS50" s="39" t="str">
        <f t="shared" si="37"/>
        <v/>
      </c>
      <c r="AT50" s="39" t="str">
        <f t="shared" si="38"/>
        <v/>
      </c>
      <c r="AU50" s="39" t="str">
        <f t="shared" si="39"/>
        <v/>
      </c>
    </row>
    <row r="51" spans="1:47" x14ac:dyDescent="0.25">
      <c r="A51" s="93"/>
      <c r="B51" s="69"/>
      <c r="C51" s="69"/>
      <c r="H51" s="39">
        <f t="shared" si="3"/>
        <v>0</v>
      </c>
      <c r="I51" s="39">
        <f t="shared" si="4"/>
        <v>0</v>
      </c>
      <c r="J51" s="39">
        <f t="shared" si="5"/>
        <v>0</v>
      </c>
      <c r="M51" s="53"/>
      <c r="N51" s="39" t="str">
        <f t="shared" si="6"/>
        <v/>
      </c>
      <c r="O51" s="39" t="str">
        <f t="shared" si="7"/>
        <v/>
      </c>
      <c r="P51" s="39" t="str">
        <f t="shared" si="8"/>
        <v/>
      </c>
      <c r="Q51" s="39" t="str">
        <f t="shared" si="9"/>
        <v/>
      </c>
      <c r="R51" s="39" t="str">
        <f t="shared" si="10"/>
        <v/>
      </c>
      <c r="S51" s="39" t="str">
        <f t="shared" si="11"/>
        <v/>
      </c>
      <c r="T51" s="39" t="str">
        <f t="shared" si="12"/>
        <v/>
      </c>
      <c r="U51" s="39" t="str">
        <f t="shared" si="13"/>
        <v/>
      </c>
      <c r="V51" s="39" t="str">
        <f t="shared" si="14"/>
        <v/>
      </c>
      <c r="W51" s="39" t="str">
        <f t="shared" si="15"/>
        <v/>
      </c>
      <c r="X51" s="39" t="str">
        <f t="shared" si="16"/>
        <v/>
      </c>
      <c r="Y51" s="39" t="str">
        <f t="shared" si="17"/>
        <v/>
      </c>
      <c r="Z51" s="39" t="str">
        <f t="shared" si="18"/>
        <v/>
      </c>
      <c r="AA51" s="39" t="str">
        <f t="shared" si="19"/>
        <v/>
      </c>
      <c r="AB51" s="39" t="str">
        <f t="shared" si="20"/>
        <v/>
      </c>
      <c r="AC51" s="39" t="str">
        <f t="shared" si="21"/>
        <v/>
      </c>
      <c r="AD51" s="39" t="str">
        <f t="shared" si="22"/>
        <v/>
      </c>
      <c r="AE51" s="39" t="str">
        <f t="shared" si="23"/>
        <v/>
      </c>
      <c r="AF51" s="39" t="str">
        <f t="shared" si="24"/>
        <v/>
      </c>
      <c r="AG51" s="39" t="str">
        <f t="shared" si="25"/>
        <v/>
      </c>
      <c r="AH51" s="39" t="str">
        <f t="shared" si="26"/>
        <v/>
      </c>
      <c r="AI51" s="39" t="str">
        <f t="shared" si="27"/>
        <v/>
      </c>
      <c r="AJ51" s="39" t="str">
        <f t="shared" si="28"/>
        <v/>
      </c>
      <c r="AK51" s="39" t="str">
        <f t="shared" si="29"/>
        <v/>
      </c>
      <c r="AL51" s="39" t="str">
        <f t="shared" si="30"/>
        <v/>
      </c>
      <c r="AM51" s="39" t="str">
        <f t="shared" si="31"/>
        <v/>
      </c>
      <c r="AN51" s="39" t="str">
        <f t="shared" si="32"/>
        <v/>
      </c>
      <c r="AO51" s="39" t="str">
        <f t="shared" si="33"/>
        <v/>
      </c>
      <c r="AP51" s="39" t="str">
        <f t="shared" si="34"/>
        <v/>
      </c>
      <c r="AQ51" s="39" t="str">
        <f t="shared" si="35"/>
        <v/>
      </c>
      <c r="AR51" s="39" t="str">
        <f t="shared" si="36"/>
        <v/>
      </c>
      <c r="AS51" s="39" t="str">
        <f t="shared" si="37"/>
        <v/>
      </c>
      <c r="AT51" s="39" t="str">
        <f t="shared" si="38"/>
        <v/>
      </c>
      <c r="AU51" s="39" t="str">
        <f t="shared" si="39"/>
        <v/>
      </c>
    </row>
    <row r="52" spans="1:47" x14ac:dyDescent="0.25">
      <c r="A52" s="93"/>
      <c r="B52" s="69"/>
      <c r="C52" s="69"/>
      <c r="H52" s="39">
        <f t="shared" si="3"/>
        <v>0</v>
      </c>
      <c r="I52" s="39">
        <f t="shared" si="4"/>
        <v>0</v>
      </c>
      <c r="J52" s="39">
        <f t="shared" si="5"/>
        <v>0</v>
      </c>
      <c r="M52" s="53"/>
      <c r="N52" s="39" t="str">
        <f t="shared" si="6"/>
        <v/>
      </c>
      <c r="O52" s="39" t="str">
        <f t="shared" si="7"/>
        <v/>
      </c>
      <c r="P52" s="39" t="str">
        <f t="shared" si="8"/>
        <v/>
      </c>
      <c r="Q52" s="39" t="str">
        <f t="shared" si="9"/>
        <v/>
      </c>
      <c r="R52" s="39" t="str">
        <f t="shared" si="10"/>
        <v/>
      </c>
      <c r="S52" s="39" t="str">
        <f t="shared" si="11"/>
        <v/>
      </c>
      <c r="T52" s="39" t="str">
        <f t="shared" si="12"/>
        <v/>
      </c>
      <c r="U52" s="39" t="str">
        <f t="shared" si="13"/>
        <v/>
      </c>
      <c r="V52" s="39" t="str">
        <f t="shared" si="14"/>
        <v/>
      </c>
      <c r="W52" s="39" t="str">
        <f t="shared" si="15"/>
        <v/>
      </c>
      <c r="X52" s="39" t="str">
        <f t="shared" si="16"/>
        <v/>
      </c>
      <c r="Y52" s="39" t="str">
        <f t="shared" si="17"/>
        <v/>
      </c>
      <c r="Z52" s="39" t="str">
        <f t="shared" si="18"/>
        <v/>
      </c>
      <c r="AA52" s="39" t="str">
        <f t="shared" si="19"/>
        <v/>
      </c>
      <c r="AB52" s="39" t="str">
        <f t="shared" si="20"/>
        <v/>
      </c>
      <c r="AC52" s="39" t="str">
        <f t="shared" si="21"/>
        <v/>
      </c>
      <c r="AD52" s="39" t="str">
        <f t="shared" si="22"/>
        <v/>
      </c>
      <c r="AE52" s="39" t="str">
        <f t="shared" si="23"/>
        <v/>
      </c>
      <c r="AF52" s="39" t="str">
        <f t="shared" si="24"/>
        <v/>
      </c>
      <c r="AG52" s="39" t="str">
        <f t="shared" si="25"/>
        <v/>
      </c>
      <c r="AH52" s="39" t="str">
        <f t="shared" si="26"/>
        <v/>
      </c>
      <c r="AI52" s="39" t="str">
        <f t="shared" si="27"/>
        <v/>
      </c>
      <c r="AJ52" s="39" t="str">
        <f t="shared" si="28"/>
        <v/>
      </c>
      <c r="AK52" s="39" t="str">
        <f t="shared" si="29"/>
        <v/>
      </c>
      <c r="AL52" s="39" t="str">
        <f t="shared" si="30"/>
        <v/>
      </c>
      <c r="AM52" s="39" t="str">
        <f t="shared" si="31"/>
        <v/>
      </c>
      <c r="AN52" s="39" t="str">
        <f t="shared" si="32"/>
        <v/>
      </c>
      <c r="AO52" s="39" t="str">
        <f t="shared" si="33"/>
        <v/>
      </c>
      <c r="AP52" s="39" t="str">
        <f t="shared" si="34"/>
        <v/>
      </c>
      <c r="AQ52" s="39" t="str">
        <f t="shared" si="35"/>
        <v/>
      </c>
      <c r="AR52" s="39" t="str">
        <f t="shared" si="36"/>
        <v/>
      </c>
      <c r="AS52" s="39" t="str">
        <f t="shared" si="37"/>
        <v/>
      </c>
      <c r="AT52" s="39" t="str">
        <f t="shared" si="38"/>
        <v/>
      </c>
      <c r="AU52" s="39" t="str">
        <f t="shared" si="39"/>
        <v/>
      </c>
    </row>
    <row r="53" spans="1:47" x14ac:dyDescent="0.25">
      <c r="A53" s="93"/>
      <c r="B53" s="69"/>
      <c r="C53" s="94"/>
      <c r="H53" s="39">
        <f t="shared" si="3"/>
        <v>0</v>
      </c>
      <c r="I53" s="39">
        <f t="shared" si="4"/>
        <v>0</v>
      </c>
      <c r="J53" s="39">
        <f t="shared" si="5"/>
        <v>0</v>
      </c>
      <c r="M53" s="53"/>
      <c r="N53" s="39" t="str">
        <f t="shared" si="6"/>
        <v/>
      </c>
      <c r="O53" s="39" t="str">
        <f t="shared" si="7"/>
        <v/>
      </c>
      <c r="P53" s="39" t="str">
        <f t="shared" si="8"/>
        <v/>
      </c>
      <c r="Q53" s="39" t="str">
        <f t="shared" si="9"/>
        <v/>
      </c>
      <c r="R53" s="39" t="str">
        <f t="shared" si="10"/>
        <v/>
      </c>
      <c r="S53" s="39" t="str">
        <f t="shared" si="11"/>
        <v/>
      </c>
      <c r="T53" s="39" t="str">
        <f t="shared" si="12"/>
        <v/>
      </c>
      <c r="U53" s="39" t="str">
        <f t="shared" si="13"/>
        <v/>
      </c>
      <c r="V53" s="39" t="str">
        <f t="shared" si="14"/>
        <v/>
      </c>
      <c r="W53" s="39" t="str">
        <f t="shared" si="15"/>
        <v/>
      </c>
      <c r="X53" s="39" t="str">
        <f t="shared" si="16"/>
        <v/>
      </c>
      <c r="Y53" s="39" t="str">
        <f t="shared" si="17"/>
        <v/>
      </c>
      <c r="Z53" s="39" t="str">
        <f t="shared" si="18"/>
        <v/>
      </c>
      <c r="AA53" s="39" t="str">
        <f t="shared" si="19"/>
        <v/>
      </c>
      <c r="AB53" s="39" t="str">
        <f t="shared" si="20"/>
        <v/>
      </c>
      <c r="AC53" s="39" t="str">
        <f t="shared" si="21"/>
        <v/>
      </c>
      <c r="AD53" s="39" t="str">
        <f t="shared" si="22"/>
        <v/>
      </c>
      <c r="AE53" s="39" t="str">
        <f t="shared" si="23"/>
        <v/>
      </c>
      <c r="AF53" s="39" t="str">
        <f t="shared" si="24"/>
        <v/>
      </c>
      <c r="AG53" s="39" t="str">
        <f t="shared" si="25"/>
        <v/>
      </c>
      <c r="AH53" s="39" t="str">
        <f t="shared" si="26"/>
        <v/>
      </c>
      <c r="AI53" s="39" t="str">
        <f t="shared" si="27"/>
        <v/>
      </c>
      <c r="AJ53" s="39" t="str">
        <f t="shared" si="28"/>
        <v/>
      </c>
      <c r="AK53" s="39" t="str">
        <f t="shared" si="29"/>
        <v/>
      </c>
      <c r="AL53" s="39" t="str">
        <f t="shared" si="30"/>
        <v/>
      </c>
      <c r="AM53" s="39" t="str">
        <f t="shared" si="31"/>
        <v/>
      </c>
      <c r="AN53" s="39" t="str">
        <f t="shared" si="32"/>
        <v/>
      </c>
      <c r="AO53" s="39" t="str">
        <f t="shared" si="33"/>
        <v/>
      </c>
      <c r="AP53" s="39" t="str">
        <f t="shared" si="34"/>
        <v/>
      </c>
      <c r="AQ53" s="39" t="str">
        <f t="shared" si="35"/>
        <v/>
      </c>
      <c r="AR53" s="39" t="str">
        <f t="shared" si="36"/>
        <v/>
      </c>
      <c r="AS53" s="39" t="str">
        <f t="shared" si="37"/>
        <v/>
      </c>
      <c r="AT53" s="39" t="str">
        <f t="shared" si="38"/>
        <v/>
      </c>
      <c r="AU53" s="39" t="str">
        <f t="shared" si="39"/>
        <v/>
      </c>
    </row>
    <row r="54" spans="1:47" x14ac:dyDescent="0.25">
      <c r="A54" s="93"/>
      <c r="B54" s="69"/>
      <c r="C54" s="69"/>
      <c r="H54" s="39">
        <f t="shared" si="3"/>
        <v>0</v>
      </c>
      <c r="I54" s="39">
        <f t="shared" si="4"/>
        <v>0</v>
      </c>
      <c r="J54" s="39">
        <f t="shared" si="5"/>
        <v>0</v>
      </c>
      <c r="M54" s="53"/>
      <c r="N54" s="39" t="str">
        <f t="shared" si="6"/>
        <v/>
      </c>
      <c r="O54" s="39" t="str">
        <f t="shared" si="7"/>
        <v/>
      </c>
      <c r="P54" s="39" t="str">
        <f t="shared" si="8"/>
        <v/>
      </c>
      <c r="Q54" s="39" t="str">
        <f t="shared" si="9"/>
        <v/>
      </c>
      <c r="R54" s="39" t="str">
        <f t="shared" si="10"/>
        <v/>
      </c>
      <c r="S54" s="39" t="str">
        <f t="shared" si="11"/>
        <v/>
      </c>
      <c r="T54" s="39" t="str">
        <f t="shared" si="12"/>
        <v/>
      </c>
      <c r="U54" s="39" t="str">
        <f t="shared" si="13"/>
        <v/>
      </c>
      <c r="V54" s="39" t="str">
        <f t="shared" si="14"/>
        <v/>
      </c>
      <c r="W54" s="39" t="str">
        <f t="shared" si="15"/>
        <v/>
      </c>
      <c r="X54" s="39" t="str">
        <f t="shared" si="16"/>
        <v/>
      </c>
      <c r="Y54" s="39" t="str">
        <f t="shared" si="17"/>
        <v/>
      </c>
      <c r="Z54" s="39" t="str">
        <f t="shared" si="18"/>
        <v/>
      </c>
      <c r="AA54" s="39" t="str">
        <f t="shared" si="19"/>
        <v/>
      </c>
      <c r="AB54" s="39" t="str">
        <f t="shared" si="20"/>
        <v/>
      </c>
      <c r="AC54" s="39" t="str">
        <f t="shared" si="21"/>
        <v/>
      </c>
      <c r="AD54" s="39" t="str">
        <f t="shared" si="22"/>
        <v/>
      </c>
      <c r="AE54" s="39" t="str">
        <f t="shared" si="23"/>
        <v/>
      </c>
      <c r="AF54" s="39" t="str">
        <f t="shared" si="24"/>
        <v/>
      </c>
      <c r="AG54" s="39" t="str">
        <f t="shared" si="25"/>
        <v/>
      </c>
      <c r="AH54" s="39" t="str">
        <f t="shared" si="26"/>
        <v/>
      </c>
      <c r="AI54" s="39" t="str">
        <f t="shared" si="27"/>
        <v/>
      </c>
      <c r="AJ54" s="39" t="str">
        <f t="shared" si="28"/>
        <v/>
      </c>
      <c r="AK54" s="39" t="str">
        <f t="shared" si="29"/>
        <v/>
      </c>
      <c r="AL54" s="39" t="str">
        <f t="shared" si="30"/>
        <v/>
      </c>
      <c r="AM54" s="39" t="str">
        <f t="shared" si="31"/>
        <v/>
      </c>
      <c r="AN54" s="39" t="str">
        <f t="shared" si="32"/>
        <v/>
      </c>
      <c r="AO54" s="39" t="str">
        <f t="shared" si="33"/>
        <v/>
      </c>
      <c r="AP54" s="39" t="str">
        <f t="shared" si="34"/>
        <v/>
      </c>
      <c r="AQ54" s="39" t="str">
        <f t="shared" si="35"/>
        <v/>
      </c>
      <c r="AR54" s="39" t="str">
        <f t="shared" si="36"/>
        <v/>
      </c>
      <c r="AS54" s="39" t="str">
        <f t="shared" si="37"/>
        <v/>
      </c>
      <c r="AT54" s="39" t="str">
        <f t="shared" si="38"/>
        <v/>
      </c>
      <c r="AU54" s="39" t="str">
        <f t="shared" si="39"/>
        <v/>
      </c>
    </row>
    <row r="55" spans="1:47" x14ac:dyDescent="0.25">
      <c r="A55" s="93"/>
      <c r="B55" s="69"/>
      <c r="C55" s="69"/>
      <c r="H55" s="39">
        <f t="shared" si="3"/>
        <v>0</v>
      </c>
      <c r="I55" s="39">
        <f t="shared" si="4"/>
        <v>0</v>
      </c>
      <c r="J55" s="39">
        <f t="shared" si="5"/>
        <v>0</v>
      </c>
      <c r="M55" s="53"/>
      <c r="N55" s="39" t="str">
        <f t="shared" si="6"/>
        <v/>
      </c>
      <c r="O55" s="39" t="str">
        <f t="shared" si="7"/>
        <v/>
      </c>
      <c r="P55" s="39" t="str">
        <f t="shared" si="8"/>
        <v/>
      </c>
      <c r="Q55" s="39" t="str">
        <f t="shared" si="9"/>
        <v/>
      </c>
      <c r="R55" s="39" t="str">
        <f t="shared" si="10"/>
        <v/>
      </c>
      <c r="S55" s="39" t="str">
        <f t="shared" si="11"/>
        <v/>
      </c>
      <c r="T55" s="39" t="str">
        <f t="shared" si="12"/>
        <v/>
      </c>
      <c r="U55" s="39" t="str">
        <f t="shared" si="13"/>
        <v/>
      </c>
      <c r="V55" s="39" t="str">
        <f t="shared" si="14"/>
        <v/>
      </c>
      <c r="W55" s="39" t="str">
        <f t="shared" si="15"/>
        <v/>
      </c>
      <c r="X55" s="39" t="str">
        <f t="shared" si="16"/>
        <v/>
      </c>
      <c r="Y55" s="39" t="str">
        <f t="shared" si="17"/>
        <v/>
      </c>
      <c r="Z55" s="39" t="str">
        <f t="shared" si="18"/>
        <v/>
      </c>
      <c r="AA55" s="39" t="str">
        <f t="shared" si="19"/>
        <v/>
      </c>
      <c r="AB55" s="39" t="str">
        <f t="shared" si="20"/>
        <v/>
      </c>
      <c r="AC55" s="39" t="str">
        <f t="shared" si="21"/>
        <v/>
      </c>
      <c r="AD55" s="39" t="str">
        <f t="shared" si="22"/>
        <v/>
      </c>
      <c r="AE55" s="39" t="str">
        <f t="shared" si="23"/>
        <v/>
      </c>
      <c r="AF55" s="39" t="str">
        <f t="shared" si="24"/>
        <v/>
      </c>
      <c r="AG55" s="39" t="str">
        <f t="shared" si="25"/>
        <v/>
      </c>
      <c r="AH55" s="39" t="str">
        <f t="shared" si="26"/>
        <v/>
      </c>
      <c r="AI55" s="39" t="str">
        <f t="shared" si="27"/>
        <v/>
      </c>
      <c r="AJ55" s="39" t="str">
        <f t="shared" si="28"/>
        <v/>
      </c>
      <c r="AK55" s="39" t="str">
        <f t="shared" si="29"/>
        <v/>
      </c>
      <c r="AL55" s="39" t="str">
        <f t="shared" si="30"/>
        <v/>
      </c>
      <c r="AM55" s="39" t="str">
        <f t="shared" si="31"/>
        <v/>
      </c>
      <c r="AN55" s="39" t="str">
        <f t="shared" si="32"/>
        <v/>
      </c>
      <c r="AO55" s="39" t="str">
        <f t="shared" si="33"/>
        <v/>
      </c>
      <c r="AP55" s="39" t="str">
        <f t="shared" si="34"/>
        <v/>
      </c>
      <c r="AQ55" s="39" t="str">
        <f t="shared" si="35"/>
        <v/>
      </c>
      <c r="AR55" s="39" t="str">
        <f t="shared" si="36"/>
        <v/>
      </c>
      <c r="AS55" s="39" t="str">
        <f t="shared" si="37"/>
        <v/>
      </c>
      <c r="AT55" s="39" t="str">
        <f t="shared" si="38"/>
        <v/>
      </c>
      <c r="AU55" s="39" t="str">
        <f t="shared" si="39"/>
        <v/>
      </c>
    </row>
    <row r="56" spans="1:47" x14ac:dyDescent="0.25">
      <c r="A56" s="93"/>
      <c r="B56" s="69"/>
      <c r="C56" s="69"/>
      <c r="H56" s="39">
        <f t="shared" si="3"/>
        <v>0</v>
      </c>
      <c r="I56" s="39">
        <f t="shared" si="4"/>
        <v>0</v>
      </c>
      <c r="J56" s="39">
        <f t="shared" si="5"/>
        <v>0</v>
      </c>
      <c r="M56" s="53"/>
      <c r="N56" s="39" t="str">
        <f t="shared" si="6"/>
        <v/>
      </c>
      <c r="O56" s="39" t="str">
        <f t="shared" si="7"/>
        <v/>
      </c>
      <c r="P56" s="39" t="str">
        <f t="shared" si="8"/>
        <v/>
      </c>
      <c r="Q56" s="39" t="str">
        <f t="shared" si="9"/>
        <v/>
      </c>
      <c r="R56" s="39" t="str">
        <f t="shared" si="10"/>
        <v/>
      </c>
      <c r="S56" s="39" t="str">
        <f t="shared" si="11"/>
        <v/>
      </c>
      <c r="T56" s="39" t="str">
        <f t="shared" si="12"/>
        <v/>
      </c>
      <c r="U56" s="39" t="str">
        <f t="shared" si="13"/>
        <v/>
      </c>
      <c r="V56" s="39" t="str">
        <f t="shared" si="14"/>
        <v/>
      </c>
      <c r="W56" s="39" t="str">
        <f t="shared" si="15"/>
        <v/>
      </c>
      <c r="X56" s="39" t="str">
        <f t="shared" si="16"/>
        <v/>
      </c>
      <c r="Y56" s="39" t="str">
        <f t="shared" si="17"/>
        <v/>
      </c>
      <c r="Z56" s="39" t="str">
        <f t="shared" si="18"/>
        <v/>
      </c>
      <c r="AA56" s="39" t="str">
        <f t="shared" si="19"/>
        <v/>
      </c>
      <c r="AB56" s="39" t="str">
        <f t="shared" si="20"/>
        <v/>
      </c>
      <c r="AC56" s="39" t="str">
        <f t="shared" si="21"/>
        <v/>
      </c>
      <c r="AD56" s="39" t="str">
        <f t="shared" si="22"/>
        <v/>
      </c>
      <c r="AE56" s="39" t="str">
        <f t="shared" si="23"/>
        <v/>
      </c>
      <c r="AF56" s="39" t="str">
        <f t="shared" si="24"/>
        <v/>
      </c>
      <c r="AG56" s="39" t="str">
        <f t="shared" si="25"/>
        <v/>
      </c>
      <c r="AH56" s="39" t="str">
        <f t="shared" si="26"/>
        <v/>
      </c>
      <c r="AI56" s="39" t="str">
        <f t="shared" si="27"/>
        <v/>
      </c>
      <c r="AJ56" s="39" t="str">
        <f t="shared" si="28"/>
        <v/>
      </c>
      <c r="AK56" s="39" t="str">
        <f t="shared" si="29"/>
        <v/>
      </c>
      <c r="AL56" s="39" t="str">
        <f t="shared" si="30"/>
        <v/>
      </c>
      <c r="AM56" s="39" t="str">
        <f t="shared" si="31"/>
        <v/>
      </c>
      <c r="AN56" s="39" t="str">
        <f t="shared" si="32"/>
        <v/>
      </c>
      <c r="AO56" s="39" t="str">
        <f t="shared" si="33"/>
        <v/>
      </c>
      <c r="AP56" s="39" t="str">
        <f t="shared" si="34"/>
        <v/>
      </c>
      <c r="AQ56" s="39" t="str">
        <f t="shared" si="35"/>
        <v/>
      </c>
      <c r="AR56" s="39" t="str">
        <f t="shared" si="36"/>
        <v/>
      </c>
      <c r="AS56" s="39" t="str">
        <f t="shared" si="37"/>
        <v/>
      </c>
      <c r="AT56" s="39" t="str">
        <f t="shared" si="38"/>
        <v/>
      </c>
      <c r="AU56" s="39" t="str">
        <f t="shared" si="39"/>
        <v/>
      </c>
    </row>
    <row r="57" spans="1:47" x14ac:dyDescent="0.25">
      <c r="A57" s="93"/>
      <c r="B57" s="69"/>
      <c r="C57" s="69"/>
      <c r="H57" s="39">
        <f t="shared" si="3"/>
        <v>0</v>
      </c>
      <c r="I57" s="39">
        <f t="shared" si="4"/>
        <v>0</v>
      </c>
      <c r="J57" s="39">
        <f t="shared" si="5"/>
        <v>0</v>
      </c>
      <c r="M57" s="53"/>
      <c r="N57" s="39" t="str">
        <f t="shared" si="6"/>
        <v/>
      </c>
      <c r="O57" s="39" t="str">
        <f t="shared" si="7"/>
        <v/>
      </c>
      <c r="P57" s="39" t="str">
        <f t="shared" si="8"/>
        <v/>
      </c>
      <c r="Q57" s="39" t="str">
        <f t="shared" si="9"/>
        <v/>
      </c>
      <c r="R57" s="39" t="str">
        <f t="shared" si="10"/>
        <v/>
      </c>
      <c r="S57" s="39" t="str">
        <f t="shared" si="11"/>
        <v/>
      </c>
      <c r="T57" s="39" t="str">
        <f t="shared" si="12"/>
        <v/>
      </c>
      <c r="U57" s="39" t="str">
        <f t="shared" si="13"/>
        <v/>
      </c>
      <c r="V57" s="39" t="str">
        <f t="shared" si="14"/>
        <v/>
      </c>
      <c r="W57" s="39" t="str">
        <f t="shared" si="15"/>
        <v/>
      </c>
      <c r="X57" s="39" t="str">
        <f t="shared" si="16"/>
        <v/>
      </c>
      <c r="Y57" s="39" t="str">
        <f t="shared" si="17"/>
        <v/>
      </c>
      <c r="Z57" s="39" t="str">
        <f t="shared" si="18"/>
        <v/>
      </c>
      <c r="AA57" s="39" t="str">
        <f t="shared" si="19"/>
        <v/>
      </c>
      <c r="AB57" s="39" t="str">
        <f t="shared" si="20"/>
        <v/>
      </c>
      <c r="AC57" s="39" t="str">
        <f t="shared" si="21"/>
        <v/>
      </c>
      <c r="AD57" s="39" t="str">
        <f t="shared" si="22"/>
        <v/>
      </c>
      <c r="AE57" s="39" t="str">
        <f t="shared" si="23"/>
        <v/>
      </c>
      <c r="AF57" s="39" t="str">
        <f t="shared" si="24"/>
        <v/>
      </c>
      <c r="AG57" s="39" t="str">
        <f t="shared" si="25"/>
        <v/>
      </c>
      <c r="AH57" s="39" t="str">
        <f t="shared" si="26"/>
        <v/>
      </c>
      <c r="AI57" s="39" t="str">
        <f t="shared" si="27"/>
        <v/>
      </c>
      <c r="AJ57" s="39" t="str">
        <f t="shared" si="28"/>
        <v/>
      </c>
      <c r="AK57" s="39" t="str">
        <f t="shared" si="29"/>
        <v/>
      </c>
      <c r="AL57" s="39" t="str">
        <f t="shared" si="30"/>
        <v/>
      </c>
      <c r="AM57" s="39" t="str">
        <f t="shared" si="31"/>
        <v/>
      </c>
      <c r="AN57" s="39" t="str">
        <f t="shared" si="32"/>
        <v/>
      </c>
      <c r="AO57" s="39" t="str">
        <f t="shared" si="33"/>
        <v/>
      </c>
      <c r="AP57" s="39" t="str">
        <f t="shared" si="34"/>
        <v/>
      </c>
      <c r="AQ57" s="39" t="str">
        <f t="shared" si="35"/>
        <v/>
      </c>
      <c r="AR57" s="39" t="str">
        <f t="shared" si="36"/>
        <v/>
      </c>
      <c r="AS57" s="39" t="str">
        <f t="shared" si="37"/>
        <v/>
      </c>
      <c r="AT57" s="39" t="str">
        <f t="shared" si="38"/>
        <v/>
      </c>
      <c r="AU57" s="39" t="str">
        <f t="shared" si="39"/>
        <v/>
      </c>
    </row>
    <row r="58" spans="1:47" x14ac:dyDescent="0.25">
      <c r="A58" s="93"/>
      <c r="B58" s="69"/>
      <c r="C58" s="69"/>
      <c r="H58" s="39">
        <f t="shared" si="3"/>
        <v>0</v>
      </c>
      <c r="I58" s="39">
        <f t="shared" si="4"/>
        <v>0</v>
      </c>
      <c r="J58" s="39">
        <f t="shared" si="5"/>
        <v>0</v>
      </c>
      <c r="M58" s="53"/>
      <c r="N58" s="39" t="str">
        <f t="shared" si="6"/>
        <v/>
      </c>
      <c r="O58" s="39" t="str">
        <f t="shared" si="7"/>
        <v/>
      </c>
      <c r="P58" s="39" t="str">
        <f t="shared" si="8"/>
        <v/>
      </c>
      <c r="Q58" s="39" t="str">
        <f t="shared" si="9"/>
        <v/>
      </c>
      <c r="R58" s="39" t="str">
        <f t="shared" si="10"/>
        <v/>
      </c>
      <c r="S58" s="39" t="str">
        <f t="shared" si="11"/>
        <v/>
      </c>
      <c r="T58" s="39" t="str">
        <f t="shared" si="12"/>
        <v/>
      </c>
      <c r="U58" s="39" t="str">
        <f t="shared" si="13"/>
        <v/>
      </c>
      <c r="V58" s="39" t="str">
        <f t="shared" si="14"/>
        <v/>
      </c>
      <c r="W58" s="39" t="str">
        <f t="shared" si="15"/>
        <v/>
      </c>
      <c r="X58" s="39" t="str">
        <f t="shared" si="16"/>
        <v/>
      </c>
      <c r="Y58" s="39" t="str">
        <f t="shared" si="17"/>
        <v/>
      </c>
      <c r="Z58" s="39" t="str">
        <f t="shared" si="18"/>
        <v/>
      </c>
      <c r="AA58" s="39" t="str">
        <f t="shared" si="19"/>
        <v/>
      </c>
      <c r="AB58" s="39" t="str">
        <f t="shared" si="20"/>
        <v/>
      </c>
      <c r="AC58" s="39" t="str">
        <f t="shared" si="21"/>
        <v/>
      </c>
      <c r="AD58" s="39" t="str">
        <f t="shared" si="22"/>
        <v/>
      </c>
      <c r="AE58" s="39" t="str">
        <f t="shared" si="23"/>
        <v/>
      </c>
      <c r="AF58" s="39" t="str">
        <f t="shared" si="24"/>
        <v/>
      </c>
      <c r="AG58" s="39" t="str">
        <f t="shared" si="25"/>
        <v/>
      </c>
      <c r="AH58" s="39" t="str">
        <f t="shared" si="26"/>
        <v/>
      </c>
      <c r="AI58" s="39" t="str">
        <f t="shared" si="27"/>
        <v/>
      </c>
      <c r="AJ58" s="39" t="str">
        <f t="shared" si="28"/>
        <v/>
      </c>
      <c r="AK58" s="39" t="str">
        <f t="shared" si="29"/>
        <v/>
      </c>
      <c r="AL58" s="39" t="str">
        <f t="shared" si="30"/>
        <v/>
      </c>
      <c r="AM58" s="39" t="str">
        <f t="shared" si="31"/>
        <v/>
      </c>
      <c r="AN58" s="39" t="str">
        <f t="shared" si="32"/>
        <v/>
      </c>
      <c r="AO58" s="39" t="str">
        <f t="shared" si="33"/>
        <v/>
      </c>
      <c r="AP58" s="39" t="str">
        <f t="shared" si="34"/>
        <v/>
      </c>
      <c r="AQ58" s="39" t="str">
        <f t="shared" si="35"/>
        <v/>
      </c>
      <c r="AR58" s="39" t="str">
        <f t="shared" si="36"/>
        <v/>
      </c>
      <c r="AS58" s="39" t="str">
        <f t="shared" si="37"/>
        <v/>
      </c>
      <c r="AT58" s="39" t="str">
        <f t="shared" si="38"/>
        <v/>
      </c>
      <c r="AU58" s="39" t="str">
        <f t="shared" si="39"/>
        <v/>
      </c>
    </row>
    <row r="59" spans="1:47" x14ac:dyDescent="0.25">
      <c r="A59" s="91" t="s">
        <v>182</v>
      </c>
      <c r="B59" s="69"/>
      <c r="C59" s="69"/>
      <c r="H59" s="39">
        <f t="shared" si="3"/>
        <v>0</v>
      </c>
      <c r="I59" s="39">
        <f t="shared" si="4"/>
        <v>0</v>
      </c>
      <c r="J59" s="39">
        <f t="shared" si="5"/>
        <v>0</v>
      </c>
      <c r="M59" s="53"/>
      <c r="N59" s="39" t="str">
        <f t="shared" si="6"/>
        <v/>
      </c>
      <c r="O59" s="39" t="str">
        <f t="shared" si="7"/>
        <v/>
      </c>
      <c r="P59" s="39" t="str">
        <f t="shared" si="8"/>
        <v/>
      </c>
      <c r="Q59" s="39" t="str">
        <f t="shared" si="9"/>
        <v/>
      </c>
      <c r="R59" s="39" t="str">
        <f t="shared" si="10"/>
        <v/>
      </c>
      <c r="S59" s="39" t="str">
        <f t="shared" si="11"/>
        <v/>
      </c>
      <c r="T59" s="39" t="str">
        <f t="shared" si="12"/>
        <v/>
      </c>
      <c r="U59" s="39" t="str">
        <f t="shared" si="13"/>
        <v/>
      </c>
      <c r="V59" s="39" t="str">
        <f t="shared" si="14"/>
        <v/>
      </c>
      <c r="W59" s="39" t="str">
        <f t="shared" si="15"/>
        <v/>
      </c>
      <c r="X59" s="39" t="str">
        <f t="shared" si="16"/>
        <v/>
      </c>
      <c r="Y59" s="39" t="str">
        <f t="shared" si="17"/>
        <v/>
      </c>
      <c r="Z59" s="39" t="str">
        <f t="shared" si="18"/>
        <v/>
      </c>
      <c r="AA59" s="39" t="str">
        <f t="shared" si="19"/>
        <v/>
      </c>
      <c r="AB59" s="39" t="str">
        <f t="shared" si="20"/>
        <v/>
      </c>
      <c r="AC59" s="39" t="str">
        <f t="shared" si="21"/>
        <v/>
      </c>
      <c r="AD59" s="39" t="str">
        <f t="shared" si="22"/>
        <v/>
      </c>
      <c r="AE59" s="39" t="str">
        <f t="shared" si="23"/>
        <v/>
      </c>
      <c r="AF59" s="39" t="str">
        <f t="shared" si="24"/>
        <v/>
      </c>
      <c r="AG59" s="39" t="str">
        <f t="shared" si="25"/>
        <v/>
      </c>
      <c r="AH59" s="39" t="str">
        <f t="shared" si="26"/>
        <v/>
      </c>
      <c r="AI59" s="39" t="str">
        <f t="shared" si="27"/>
        <v/>
      </c>
      <c r="AJ59" s="39" t="str">
        <f t="shared" si="28"/>
        <v/>
      </c>
      <c r="AK59" s="39" t="str">
        <f t="shared" si="29"/>
        <v/>
      </c>
      <c r="AL59" s="39" t="str">
        <f t="shared" si="30"/>
        <v/>
      </c>
      <c r="AM59" s="39" t="str">
        <f t="shared" si="31"/>
        <v/>
      </c>
      <c r="AN59" s="39" t="str">
        <f t="shared" si="32"/>
        <v/>
      </c>
      <c r="AO59" s="39" t="str">
        <f t="shared" si="33"/>
        <v/>
      </c>
      <c r="AP59" s="39" t="str">
        <f t="shared" si="34"/>
        <v/>
      </c>
      <c r="AQ59" s="39" t="str">
        <f t="shared" si="35"/>
        <v/>
      </c>
      <c r="AR59" s="39" t="str">
        <f t="shared" si="36"/>
        <v/>
      </c>
      <c r="AS59" s="39" t="str">
        <f t="shared" si="37"/>
        <v/>
      </c>
      <c r="AT59" s="39" t="str">
        <f t="shared" si="38"/>
        <v/>
      </c>
      <c r="AU59" s="39" t="str">
        <f t="shared" si="39"/>
        <v/>
      </c>
    </row>
    <row r="60" spans="1:47" x14ac:dyDescent="0.25">
      <c r="A60" s="89" t="s">
        <v>134</v>
      </c>
      <c r="B60" s="69"/>
      <c r="C60" s="69"/>
      <c r="H60" s="39">
        <f t="shared" si="3"/>
        <v>0</v>
      </c>
      <c r="I60" s="39">
        <f t="shared" si="4"/>
        <v>0</v>
      </c>
      <c r="J60" s="39">
        <f t="shared" si="5"/>
        <v>0</v>
      </c>
      <c r="M60" s="53"/>
      <c r="N60" s="39" t="str">
        <f t="shared" si="6"/>
        <v/>
      </c>
      <c r="O60" s="39" t="str">
        <f t="shared" si="7"/>
        <v/>
      </c>
      <c r="P60" s="39" t="str">
        <f t="shared" si="8"/>
        <v/>
      </c>
      <c r="Q60" s="39" t="str">
        <f t="shared" si="9"/>
        <v/>
      </c>
      <c r="R60" s="39" t="str">
        <f t="shared" si="10"/>
        <v/>
      </c>
      <c r="S60" s="39" t="str">
        <f t="shared" si="11"/>
        <v/>
      </c>
      <c r="T60" s="39" t="str">
        <f t="shared" si="12"/>
        <v/>
      </c>
      <c r="U60" s="39" t="str">
        <f t="shared" si="13"/>
        <v/>
      </c>
      <c r="V60" s="39" t="str">
        <f t="shared" si="14"/>
        <v/>
      </c>
      <c r="W60" s="39" t="str">
        <f t="shared" si="15"/>
        <v/>
      </c>
      <c r="X60" s="39" t="str">
        <f t="shared" si="16"/>
        <v/>
      </c>
      <c r="Y60" s="39" t="str">
        <f t="shared" si="17"/>
        <v/>
      </c>
      <c r="Z60" s="39" t="str">
        <f t="shared" si="18"/>
        <v/>
      </c>
      <c r="AA60" s="39" t="str">
        <f t="shared" si="19"/>
        <v/>
      </c>
      <c r="AB60" s="39" t="str">
        <f t="shared" si="20"/>
        <v/>
      </c>
      <c r="AC60" s="39" t="str">
        <f t="shared" si="21"/>
        <v/>
      </c>
      <c r="AD60" s="39" t="str">
        <f t="shared" si="22"/>
        <v/>
      </c>
      <c r="AE60" s="39" t="str">
        <f t="shared" si="23"/>
        <v/>
      </c>
      <c r="AF60" s="39" t="str">
        <f t="shared" si="24"/>
        <v/>
      </c>
      <c r="AG60" s="39" t="str">
        <f t="shared" si="25"/>
        <v/>
      </c>
      <c r="AH60" s="39" t="str">
        <f t="shared" si="26"/>
        <v/>
      </c>
      <c r="AI60" s="39" t="str">
        <f t="shared" si="27"/>
        <v/>
      </c>
      <c r="AJ60" s="39" t="str">
        <f t="shared" si="28"/>
        <v/>
      </c>
      <c r="AK60" s="39" t="str">
        <f t="shared" si="29"/>
        <v/>
      </c>
      <c r="AL60" s="39" t="str">
        <f t="shared" si="30"/>
        <v/>
      </c>
      <c r="AM60" s="39" t="str">
        <f t="shared" si="31"/>
        <v/>
      </c>
      <c r="AN60" s="39" t="str">
        <f t="shared" si="32"/>
        <v/>
      </c>
      <c r="AO60" s="39" t="str">
        <f t="shared" si="33"/>
        <v/>
      </c>
      <c r="AP60" s="39" t="str">
        <f t="shared" si="34"/>
        <v/>
      </c>
      <c r="AQ60" s="39" t="str">
        <f t="shared" si="35"/>
        <v/>
      </c>
      <c r="AR60" s="39" t="str">
        <f t="shared" si="36"/>
        <v/>
      </c>
      <c r="AS60" s="39" t="str">
        <f t="shared" si="37"/>
        <v/>
      </c>
      <c r="AT60" s="39" t="str">
        <f t="shared" si="38"/>
        <v/>
      </c>
      <c r="AU60" s="39" t="str">
        <f t="shared" si="39"/>
        <v/>
      </c>
    </row>
    <row r="61" spans="1:47" x14ac:dyDescent="0.25">
      <c r="A61" s="91" t="s">
        <v>135</v>
      </c>
      <c r="B61" s="69"/>
      <c r="C61" s="69"/>
      <c r="H61" s="39">
        <f t="shared" si="3"/>
        <v>0</v>
      </c>
      <c r="I61" s="39">
        <f t="shared" si="4"/>
        <v>0</v>
      </c>
      <c r="J61" s="39">
        <f t="shared" si="5"/>
        <v>0</v>
      </c>
      <c r="M61" s="53"/>
      <c r="N61" s="39" t="str">
        <f t="shared" si="6"/>
        <v/>
      </c>
      <c r="O61" s="39" t="str">
        <f t="shared" si="7"/>
        <v/>
      </c>
      <c r="P61" s="39" t="str">
        <f t="shared" si="8"/>
        <v/>
      </c>
      <c r="Q61" s="39" t="str">
        <f t="shared" si="9"/>
        <v/>
      </c>
      <c r="R61" s="39" t="str">
        <f t="shared" si="10"/>
        <v/>
      </c>
      <c r="S61" s="39" t="str">
        <f t="shared" si="11"/>
        <v/>
      </c>
      <c r="T61" s="39" t="str">
        <f t="shared" si="12"/>
        <v/>
      </c>
      <c r="U61" s="39" t="str">
        <f t="shared" si="13"/>
        <v/>
      </c>
      <c r="V61" s="39" t="str">
        <f t="shared" si="14"/>
        <v/>
      </c>
      <c r="W61" s="39" t="str">
        <f t="shared" si="15"/>
        <v/>
      </c>
      <c r="X61" s="39" t="str">
        <f t="shared" si="16"/>
        <v/>
      </c>
      <c r="Y61" s="39" t="str">
        <f t="shared" si="17"/>
        <v/>
      </c>
      <c r="Z61" s="39" t="str">
        <f t="shared" si="18"/>
        <v/>
      </c>
      <c r="AA61" s="39" t="str">
        <f t="shared" si="19"/>
        <v/>
      </c>
      <c r="AB61" s="39" t="str">
        <f t="shared" si="20"/>
        <v/>
      </c>
      <c r="AC61" s="39" t="str">
        <f t="shared" si="21"/>
        <v/>
      </c>
      <c r="AD61" s="39" t="str">
        <f t="shared" si="22"/>
        <v/>
      </c>
      <c r="AE61" s="39" t="str">
        <f t="shared" si="23"/>
        <v/>
      </c>
      <c r="AF61" s="39" t="str">
        <f t="shared" si="24"/>
        <v/>
      </c>
      <c r="AG61" s="39" t="str">
        <f t="shared" si="25"/>
        <v/>
      </c>
      <c r="AH61" s="39" t="str">
        <f t="shared" si="26"/>
        <v/>
      </c>
      <c r="AI61" s="39" t="str">
        <f t="shared" si="27"/>
        <v/>
      </c>
      <c r="AJ61" s="39" t="str">
        <f t="shared" si="28"/>
        <v/>
      </c>
      <c r="AK61" s="39" t="str">
        <f t="shared" si="29"/>
        <v/>
      </c>
      <c r="AL61" s="39" t="str">
        <f t="shared" si="30"/>
        <v/>
      </c>
      <c r="AM61" s="39" t="str">
        <f t="shared" si="31"/>
        <v/>
      </c>
      <c r="AN61" s="39" t="str">
        <f t="shared" si="32"/>
        <v/>
      </c>
      <c r="AO61" s="39" t="str">
        <f t="shared" si="33"/>
        <v/>
      </c>
      <c r="AP61" s="39" t="str">
        <f t="shared" si="34"/>
        <v/>
      </c>
      <c r="AQ61" s="39" t="str">
        <f t="shared" si="35"/>
        <v/>
      </c>
      <c r="AR61" s="39" t="str">
        <f t="shared" si="36"/>
        <v/>
      </c>
      <c r="AS61" s="39" t="str">
        <f t="shared" si="37"/>
        <v/>
      </c>
      <c r="AT61" s="39" t="str">
        <f t="shared" si="38"/>
        <v/>
      </c>
      <c r="AU61" s="39" t="str">
        <f t="shared" si="39"/>
        <v/>
      </c>
    </row>
    <row r="62" spans="1:47" x14ac:dyDescent="0.25">
      <c r="A62" s="92"/>
      <c r="B62" s="69"/>
      <c r="C62" s="69"/>
      <c r="H62" s="39">
        <f t="shared" ref="H62:H91" si="42">SUM(D62:G62)</f>
        <v>0</v>
      </c>
      <c r="I62" s="39">
        <f t="shared" ref="I62:I91" si="43">IF(vatstatusq4="Y",IF(OR(K62="Sales income",K62="Vat expense",K62="Capital (vat)"),ROUND(H62*_vrq4/(1+_vrq4),2),0),IF(AND(vatstatusq4="F",K62="Sales income"),ROUND(H62*frvrq4,2),IF(AND(vatstatusq4="F",K62="Capital (vat)",H62&lt;=-2000),ROUND(H62*stdvrq4/(1+stdvrq4),2),0)))</f>
        <v>0</v>
      </c>
      <c r="J62" s="39">
        <f t="shared" ref="J62:J91" si="44">IF(K62="",0,H62-I62)</f>
        <v>0</v>
      </c>
      <c r="M62" s="53"/>
      <c r="N62" s="39" t="str">
        <f t="shared" si="6"/>
        <v/>
      </c>
      <c r="O62" s="39" t="str">
        <f t="shared" si="7"/>
        <v/>
      </c>
      <c r="P62" s="39" t="str">
        <f t="shared" si="8"/>
        <v/>
      </c>
      <c r="Q62" s="39" t="str">
        <f t="shared" si="9"/>
        <v/>
      </c>
      <c r="R62" s="39" t="str">
        <f t="shared" si="10"/>
        <v/>
      </c>
      <c r="S62" s="39" t="str">
        <f t="shared" si="11"/>
        <v/>
      </c>
      <c r="T62" s="39" t="str">
        <f t="shared" si="12"/>
        <v/>
      </c>
      <c r="U62" s="39" t="str">
        <f t="shared" si="13"/>
        <v/>
      </c>
      <c r="V62" s="39" t="str">
        <f t="shared" si="14"/>
        <v/>
      </c>
      <c r="W62" s="39" t="str">
        <f t="shared" si="15"/>
        <v/>
      </c>
      <c r="X62" s="39" t="str">
        <f t="shared" si="16"/>
        <v/>
      </c>
      <c r="Y62" s="39" t="str">
        <f t="shared" si="17"/>
        <v/>
      </c>
      <c r="Z62" s="39" t="str">
        <f t="shared" si="18"/>
        <v/>
      </c>
      <c r="AA62" s="39" t="str">
        <f t="shared" si="19"/>
        <v/>
      </c>
      <c r="AB62" s="39" t="str">
        <f t="shared" si="20"/>
        <v/>
      </c>
      <c r="AC62" s="39" t="str">
        <f t="shared" si="21"/>
        <v/>
      </c>
      <c r="AD62" s="39" t="str">
        <f t="shared" si="22"/>
        <v/>
      </c>
      <c r="AE62" s="39" t="str">
        <f t="shared" si="23"/>
        <v/>
      </c>
      <c r="AF62" s="39" t="str">
        <f t="shared" si="24"/>
        <v/>
      </c>
      <c r="AG62" s="39" t="str">
        <f t="shared" si="25"/>
        <v/>
      </c>
      <c r="AH62" s="39" t="str">
        <f t="shared" si="26"/>
        <v/>
      </c>
      <c r="AI62" s="39" t="str">
        <f t="shared" si="27"/>
        <v/>
      </c>
      <c r="AJ62" s="39" t="str">
        <f t="shared" si="28"/>
        <v/>
      </c>
      <c r="AK62" s="39" t="str">
        <f t="shared" si="29"/>
        <v/>
      </c>
      <c r="AL62" s="39" t="str">
        <f t="shared" si="30"/>
        <v/>
      </c>
      <c r="AM62" s="39" t="str">
        <f t="shared" si="31"/>
        <v/>
      </c>
      <c r="AN62" s="39" t="str">
        <f t="shared" si="32"/>
        <v/>
      </c>
      <c r="AO62" s="39" t="str">
        <f t="shared" si="33"/>
        <v/>
      </c>
      <c r="AP62" s="39" t="str">
        <f t="shared" si="34"/>
        <v/>
      </c>
      <c r="AQ62" s="39" t="str">
        <f t="shared" si="35"/>
        <v/>
      </c>
      <c r="AR62" s="39" t="str">
        <f t="shared" si="36"/>
        <v/>
      </c>
      <c r="AS62" s="39" t="str">
        <f t="shared" si="37"/>
        <v/>
      </c>
      <c r="AT62" s="39" t="str">
        <f t="shared" si="38"/>
        <v/>
      </c>
      <c r="AU62" s="39" t="str">
        <f t="shared" si="39"/>
        <v/>
      </c>
    </row>
    <row r="63" spans="1:47" x14ac:dyDescent="0.25">
      <c r="A63" s="92"/>
      <c r="B63" s="69"/>
      <c r="C63" s="69"/>
      <c r="H63" s="39">
        <f t="shared" si="42"/>
        <v>0</v>
      </c>
      <c r="I63" s="39">
        <f t="shared" si="43"/>
        <v>0</v>
      </c>
      <c r="J63" s="39">
        <f t="shared" si="44"/>
        <v>0</v>
      </c>
      <c r="M63" s="53"/>
      <c r="N63" s="39" t="str">
        <f t="shared" si="6"/>
        <v/>
      </c>
      <c r="O63" s="39" t="str">
        <f t="shared" si="7"/>
        <v/>
      </c>
      <c r="P63" s="39" t="str">
        <f t="shared" si="8"/>
        <v/>
      </c>
      <c r="Q63" s="39" t="str">
        <f t="shared" si="9"/>
        <v/>
      </c>
      <c r="R63" s="39" t="str">
        <f t="shared" si="10"/>
        <v/>
      </c>
      <c r="S63" s="39" t="str">
        <f t="shared" si="11"/>
        <v/>
      </c>
      <c r="T63" s="39" t="str">
        <f t="shared" si="12"/>
        <v/>
      </c>
      <c r="U63" s="39" t="str">
        <f t="shared" si="13"/>
        <v/>
      </c>
      <c r="V63" s="39" t="str">
        <f t="shared" si="14"/>
        <v/>
      </c>
      <c r="W63" s="39" t="str">
        <f t="shared" si="15"/>
        <v/>
      </c>
      <c r="X63" s="39" t="str">
        <f t="shared" si="16"/>
        <v/>
      </c>
      <c r="Y63" s="39" t="str">
        <f t="shared" si="17"/>
        <v/>
      </c>
      <c r="Z63" s="39" t="str">
        <f t="shared" si="18"/>
        <v/>
      </c>
      <c r="AA63" s="39" t="str">
        <f t="shared" si="19"/>
        <v/>
      </c>
      <c r="AB63" s="39" t="str">
        <f t="shared" si="20"/>
        <v/>
      </c>
      <c r="AC63" s="39" t="str">
        <f t="shared" si="21"/>
        <v/>
      </c>
      <c r="AD63" s="39" t="str">
        <f t="shared" si="22"/>
        <v/>
      </c>
      <c r="AE63" s="39" t="str">
        <f t="shared" si="23"/>
        <v/>
      </c>
      <c r="AF63" s="39" t="str">
        <f t="shared" si="24"/>
        <v/>
      </c>
      <c r="AG63" s="39" t="str">
        <f t="shared" si="25"/>
        <v/>
      </c>
      <c r="AH63" s="39" t="str">
        <f t="shared" si="26"/>
        <v/>
      </c>
      <c r="AI63" s="39" t="str">
        <f t="shared" si="27"/>
        <v/>
      </c>
      <c r="AJ63" s="39" t="str">
        <f t="shared" si="28"/>
        <v/>
      </c>
      <c r="AK63" s="39" t="str">
        <f t="shared" si="29"/>
        <v/>
      </c>
      <c r="AL63" s="39" t="str">
        <f t="shared" si="30"/>
        <v/>
      </c>
      <c r="AM63" s="39" t="str">
        <f t="shared" si="31"/>
        <v/>
      </c>
      <c r="AN63" s="39" t="str">
        <f t="shared" si="32"/>
        <v/>
      </c>
      <c r="AO63" s="39" t="str">
        <f t="shared" si="33"/>
        <v/>
      </c>
      <c r="AP63" s="39" t="str">
        <f t="shared" si="34"/>
        <v/>
      </c>
      <c r="AQ63" s="39" t="str">
        <f t="shared" si="35"/>
        <v/>
      </c>
      <c r="AR63" s="39" t="str">
        <f t="shared" si="36"/>
        <v/>
      </c>
      <c r="AS63" s="39" t="str">
        <f t="shared" si="37"/>
        <v/>
      </c>
      <c r="AT63" s="39" t="str">
        <f t="shared" si="38"/>
        <v/>
      </c>
      <c r="AU63" s="39" t="str">
        <f t="shared" si="39"/>
        <v/>
      </c>
    </row>
    <row r="64" spans="1:47" x14ac:dyDescent="0.25">
      <c r="A64" s="92"/>
      <c r="B64" s="69"/>
      <c r="C64" s="69"/>
      <c r="H64" s="39">
        <f t="shared" si="42"/>
        <v>0</v>
      </c>
      <c r="I64" s="39">
        <f t="shared" si="43"/>
        <v>0</v>
      </c>
      <c r="J64" s="39">
        <f t="shared" si="44"/>
        <v>0</v>
      </c>
      <c r="M64" s="53"/>
      <c r="N64" s="39" t="str">
        <f t="shared" si="6"/>
        <v/>
      </c>
      <c r="O64" s="39" t="str">
        <f t="shared" si="7"/>
        <v/>
      </c>
      <c r="P64" s="39" t="str">
        <f t="shared" si="8"/>
        <v/>
      </c>
      <c r="Q64" s="39" t="str">
        <f t="shared" si="9"/>
        <v/>
      </c>
      <c r="R64" s="39" t="str">
        <f t="shared" si="10"/>
        <v/>
      </c>
      <c r="S64" s="39" t="str">
        <f t="shared" si="11"/>
        <v/>
      </c>
      <c r="T64" s="39" t="str">
        <f t="shared" si="12"/>
        <v/>
      </c>
      <c r="U64" s="39" t="str">
        <f t="shared" si="13"/>
        <v/>
      </c>
      <c r="V64" s="39" t="str">
        <f t="shared" si="14"/>
        <v/>
      </c>
      <c r="W64" s="39" t="str">
        <f t="shared" si="15"/>
        <v/>
      </c>
      <c r="X64" s="39" t="str">
        <f t="shared" si="16"/>
        <v/>
      </c>
      <c r="Y64" s="39" t="str">
        <f t="shared" si="17"/>
        <v/>
      </c>
      <c r="Z64" s="39" t="str">
        <f t="shared" si="18"/>
        <v/>
      </c>
      <c r="AA64" s="39" t="str">
        <f t="shared" si="19"/>
        <v/>
      </c>
      <c r="AB64" s="39" t="str">
        <f t="shared" si="20"/>
        <v/>
      </c>
      <c r="AC64" s="39" t="str">
        <f t="shared" si="21"/>
        <v/>
      </c>
      <c r="AD64" s="39" t="str">
        <f t="shared" si="22"/>
        <v/>
      </c>
      <c r="AE64" s="39" t="str">
        <f t="shared" si="23"/>
        <v/>
      </c>
      <c r="AF64" s="39" t="str">
        <f t="shared" si="24"/>
        <v/>
      </c>
      <c r="AG64" s="39" t="str">
        <f t="shared" si="25"/>
        <v/>
      </c>
      <c r="AH64" s="39" t="str">
        <f t="shared" si="26"/>
        <v/>
      </c>
      <c r="AI64" s="39" t="str">
        <f t="shared" si="27"/>
        <v/>
      </c>
      <c r="AJ64" s="39" t="str">
        <f t="shared" si="28"/>
        <v/>
      </c>
      <c r="AK64" s="39" t="str">
        <f t="shared" si="29"/>
        <v/>
      </c>
      <c r="AL64" s="39" t="str">
        <f t="shared" si="30"/>
        <v/>
      </c>
      <c r="AM64" s="39" t="str">
        <f t="shared" si="31"/>
        <v/>
      </c>
      <c r="AN64" s="39" t="str">
        <f t="shared" si="32"/>
        <v/>
      </c>
      <c r="AO64" s="39" t="str">
        <f t="shared" si="33"/>
        <v/>
      </c>
      <c r="AP64" s="39" t="str">
        <f t="shared" si="34"/>
        <v/>
      </c>
      <c r="AQ64" s="39" t="str">
        <f t="shared" si="35"/>
        <v/>
      </c>
      <c r="AR64" s="39" t="str">
        <f t="shared" si="36"/>
        <v/>
      </c>
      <c r="AS64" s="39" t="str">
        <f t="shared" si="37"/>
        <v/>
      </c>
      <c r="AT64" s="39" t="str">
        <f t="shared" si="38"/>
        <v/>
      </c>
      <c r="AU64" s="39" t="str">
        <f t="shared" si="39"/>
        <v/>
      </c>
    </row>
    <row r="65" spans="1:47" x14ac:dyDescent="0.25">
      <c r="A65" s="92"/>
      <c r="B65" s="69"/>
      <c r="C65" s="69"/>
      <c r="H65" s="39">
        <f t="shared" si="42"/>
        <v>0</v>
      </c>
      <c r="I65" s="39">
        <f t="shared" si="43"/>
        <v>0</v>
      </c>
      <c r="J65" s="39">
        <f t="shared" si="44"/>
        <v>0</v>
      </c>
      <c r="M65" s="53"/>
      <c r="N65" s="39" t="str">
        <f t="shared" si="6"/>
        <v/>
      </c>
      <c r="O65" s="39" t="str">
        <f t="shared" si="7"/>
        <v/>
      </c>
      <c r="P65" s="39" t="str">
        <f t="shared" si="8"/>
        <v/>
      </c>
      <c r="Q65" s="39" t="str">
        <f t="shared" si="9"/>
        <v/>
      </c>
      <c r="R65" s="39" t="str">
        <f t="shared" si="10"/>
        <v/>
      </c>
      <c r="S65" s="39" t="str">
        <f t="shared" si="11"/>
        <v/>
      </c>
      <c r="T65" s="39" t="str">
        <f t="shared" si="12"/>
        <v/>
      </c>
      <c r="U65" s="39" t="str">
        <f t="shared" si="13"/>
        <v/>
      </c>
      <c r="V65" s="39" t="str">
        <f t="shared" si="14"/>
        <v/>
      </c>
      <c r="W65" s="39" t="str">
        <f t="shared" si="15"/>
        <v/>
      </c>
      <c r="X65" s="39" t="str">
        <f t="shared" si="16"/>
        <v/>
      </c>
      <c r="Y65" s="39" t="str">
        <f t="shared" si="17"/>
        <v/>
      </c>
      <c r="Z65" s="39" t="str">
        <f t="shared" si="18"/>
        <v/>
      </c>
      <c r="AA65" s="39" t="str">
        <f t="shared" si="19"/>
        <v/>
      </c>
      <c r="AB65" s="39" t="str">
        <f t="shared" si="20"/>
        <v/>
      </c>
      <c r="AC65" s="39" t="str">
        <f t="shared" si="21"/>
        <v/>
      </c>
      <c r="AD65" s="39" t="str">
        <f t="shared" si="22"/>
        <v/>
      </c>
      <c r="AE65" s="39" t="str">
        <f t="shared" si="23"/>
        <v/>
      </c>
      <c r="AF65" s="39" t="str">
        <f t="shared" si="24"/>
        <v/>
      </c>
      <c r="AG65" s="39" t="str">
        <f t="shared" si="25"/>
        <v/>
      </c>
      <c r="AH65" s="39" t="str">
        <f t="shared" si="26"/>
        <v/>
      </c>
      <c r="AI65" s="39" t="str">
        <f t="shared" si="27"/>
        <v/>
      </c>
      <c r="AJ65" s="39" t="str">
        <f t="shared" si="28"/>
        <v/>
      </c>
      <c r="AK65" s="39" t="str">
        <f t="shared" si="29"/>
        <v/>
      </c>
      <c r="AL65" s="39" t="str">
        <f t="shared" si="30"/>
        <v/>
      </c>
      <c r="AM65" s="39" t="str">
        <f t="shared" si="31"/>
        <v/>
      </c>
      <c r="AN65" s="39" t="str">
        <f t="shared" si="32"/>
        <v/>
      </c>
      <c r="AO65" s="39" t="str">
        <f t="shared" si="33"/>
        <v/>
      </c>
      <c r="AP65" s="39" t="str">
        <f t="shared" si="34"/>
        <v/>
      </c>
      <c r="AQ65" s="39" t="str">
        <f t="shared" si="35"/>
        <v/>
      </c>
      <c r="AR65" s="39" t="str">
        <f t="shared" si="36"/>
        <v/>
      </c>
      <c r="AS65" s="39" t="str">
        <f t="shared" si="37"/>
        <v/>
      </c>
      <c r="AT65" s="39" t="str">
        <f t="shared" si="38"/>
        <v/>
      </c>
      <c r="AU65" s="39" t="str">
        <f t="shared" si="39"/>
        <v/>
      </c>
    </row>
    <row r="66" spans="1:47" x14ac:dyDescent="0.25">
      <c r="A66" s="92"/>
      <c r="B66" s="69"/>
      <c r="C66" s="69"/>
      <c r="H66" s="39">
        <f t="shared" si="42"/>
        <v>0</v>
      </c>
      <c r="I66" s="39">
        <f t="shared" si="43"/>
        <v>0</v>
      </c>
      <c r="J66" s="39">
        <f t="shared" si="44"/>
        <v>0</v>
      </c>
      <c r="M66" s="53"/>
      <c r="N66" s="39" t="str">
        <f t="shared" si="6"/>
        <v/>
      </c>
      <c r="O66" s="39" t="str">
        <f t="shared" si="7"/>
        <v/>
      </c>
      <c r="P66" s="39" t="str">
        <f t="shared" si="8"/>
        <v/>
      </c>
      <c r="Q66" s="39" t="str">
        <f t="shared" si="9"/>
        <v/>
      </c>
      <c r="R66" s="39" t="str">
        <f t="shared" si="10"/>
        <v/>
      </c>
      <c r="S66" s="39" t="str">
        <f t="shared" si="11"/>
        <v/>
      </c>
      <c r="T66" s="39" t="str">
        <f t="shared" si="12"/>
        <v/>
      </c>
      <c r="U66" s="39" t="str">
        <f t="shared" si="13"/>
        <v/>
      </c>
      <c r="V66" s="39" t="str">
        <f t="shared" si="14"/>
        <v/>
      </c>
      <c r="W66" s="39" t="str">
        <f t="shared" si="15"/>
        <v/>
      </c>
      <c r="X66" s="39" t="str">
        <f t="shared" si="16"/>
        <v/>
      </c>
      <c r="Y66" s="39" t="str">
        <f t="shared" si="17"/>
        <v/>
      </c>
      <c r="Z66" s="39" t="str">
        <f t="shared" si="18"/>
        <v/>
      </c>
      <c r="AA66" s="39" t="str">
        <f t="shared" si="19"/>
        <v/>
      </c>
      <c r="AB66" s="39" t="str">
        <f t="shared" si="20"/>
        <v/>
      </c>
      <c r="AC66" s="39" t="str">
        <f t="shared" si="21"/>
        <v/>
      </c>
      <c r="AD66" s="39" t="str">
        <f t="shared" si="22"/>
        <v/>
      </c>
      <c r="AE66" s="39" t="str">
        <f t="shared" si="23"/>
        <v/>
      </c>
      <c r="AF66" s="39" t="str">
        <f t="shared" si="24"/>
        <v/>
      </c>
      <c r="AG66" s="39" t="str">
        <f t="shared" si="25"/>
        <v/>
      </c>
      <c r="AH66" s="39" t="str">
        <f t="shared" si="26"/>
        <v/>
      </c>
      <c r="AI66" s="39" t="str">
        <f t="shared" si="27"/>
        <v/>
      </c>
      <c r="AJ66" s="39" t="str">
        <f t="shared" si="28"/>
        <v/>
      </c>
      <c r="AK66" s="39" t="str">
        <f t="shared" si="29"/>
        <v/>
      </c>
      <c r="AL66" s="39" t="str">
        <f t="shared" si="30"/>
        <v/>
      </c>
      <c r="AM66" s="39" t="str">
        <f t="shared" si="31"/>
        <v/>
      </c>
      <c r="AN66" s="39" t="str">
        <f t="shared" si="32"/>
        <v/>
      </c>
      <c r="AO66" s="39" t="str">
        <f t="shared" si="33"/>
        <v/>
      </c>
      <c r="AP66" s="39" t="str">
        <f t="shared" si="34"/>
        <v/>
      </c>
      <c r="AQ66" s="39" t="str">
        <f t="shared" si="35"/>
        <v/>
      </c>
      <c r="AR66" s="39" t="str">
        <f t="shared" si="36"/>
        <v/>
      </c>
      <c r="AS66" s="39" t="str">
        <f t="shared" si="37"/>
        <v/>
      </c>
      <c r="AT66" s="39" t="str">
        <f t="shared" si="38"/>
        <v/>
      </c>
      <c r="AU66" s="39" t="str">
        <f t="shared" si="39"/>
        <v/>
      </c>
    </row>
    <row r="67" spans="1:47" x14ac:dyDescent="0.25">
      <c r="A67" s="92"/>
      <c r="B67" s="69"/>
      <c r="C67" s="69"/>
      <c r="H67" s="39">
        <f t="shared" si="42"/>
        <v>0</v>
      </c>
      <c r="I67" s="39">
        <f t="shared" si="43"/>
        <v>0</v>
      </c>
      <c r="J67" s="39">
        <f t="shared" si="44"/>
        <v>0</v>
      </c>
      <c r="M67" s="53"/>
      <c r="N67" s="39" t="str">
        <f t="shared" si="6"/>
        <v/>
      </c>
      <c r="O67" s="39" t="str">
        <f t="shared" si="7"/>
        <v/>
      </c>
      <c r="P67" s="39" t="str">
        <f t="shared" si="8"/>
        <v/>
      </c>
      <c r="Q67" s="39" t="str">
        <f t="shared" si="9"/>
        <v/>
      </c>
      <c r="R67" s="39" t="str">
        <f t="shared" si="10"/>
        <v/>
      </c>
      <c r="S67" s="39" t="str">
        <f t="shared" si="11"/>
        <v/>
      </c>
      <c r="T67" s="39" t="str">
        <f t="shared" si="12"/>
        <v/>
      </c>
      <c r="U67" s="39" t="str">
        <f t="shared" si="13"/>
        <v/>
      </c>
      <c r="V67" s="39" t="str">
        <f t="shared" si="14"/>
        <v/>
      </c>
      <c r="W67" s="39" t="str">
        <f t="shared" si="15"/>
        <v/>
      </c>
      <c r="X67" s="39" t="str">
        <f t="shared" si="16"/>
        <v/>
      </c>
      <c r="Y67" s="39" t="str">
        <f t="shared" si="17"/>
        <v/>
      </c>
      <c r="Z67" s="39" t="str">
        <f t="shared" si="18"/>
        <v/>
      </c>
      <c r="AA67" s="39" t="str">
        <f t="shared" si="19"/>
        <v/>
      </c>
      <c r="AB67" s="39" t="str">
        <f t="shared" si="20"/>
        <v/>
      </c>
      <c r="AC67" s="39" t="str">
        <f t="shared" si="21"/>
        <v/>
      </c>
      <c r="AD67" s="39" t="str">
        <f t="shared" si="22"/>
        <v/>
      </c>
      <c r="AE67" s="39" t="str">
        <f t="shared" si="23"/>
        <v/>
      </c>
      <c r="AF67" s="39" t="str">
        <f t="shared" si="24"/>
        <v/>
      </c>
      <c r="AG67" s="39" t="str">
        <f t="shared" si="25"/>
        <v/>
      </c>
      <c r="AH67" s="39" t="str">
        <f t="shared" si="26"/>
        <v/>
      </c>
      <c r="AI67" s="39" t="str">
        <f t="shared" si="27"/>
        <v/>
      </c>
      <c r="AJ67" s="39" t="str">
        <f t="shared" si="28"/>
        <v/>
      </c>
      <c r="AK67" s="39" t="str">
        <f t="shared" si="29"/>
        <v/>
      </c>
      <c r="AL67" s="39" t="str">
        <f t="shared" si="30"/>
        <v/>
      </c>
      <c r="AM67" s="39" t="str">
        <f t="shared" si="31"/>
        <v/>
      </c>
      <c r="AN67" s="39" t="str">
        <f t="shared" si="32"/>
        <v/>
      </c>
      <c r="AO67" s="39" t="str">
        <f t="shared" si="33"/>
        <v/>
      </c>
      <c r="AP67" s="39" t="str">
        <f t="shared" si="34"/>
        <v/>
      </c>
      <c r="AQ67" s="39" t="str">
        <f t="shared" si="35"/>
        <v/>
      </c>
      <c r="AR67" s="39" t="str">
        <f t="shared" si="36"/>
        <v/>
      </c>
      <c r="AS67" s="39" t="str">
        <f t="shared" si="37"/>
        <v/>
      </c>
      <c r="AT67" s="39" t="str">
        <f t="shared" si="38"/>
        <v/>
      </c>
      <c r="AU67" s="39" t="str">
        <f t="shared" si="39"/>
        <v/>
      </c>
    </row>
    <row r="68" spans="1:47" x14ac:dyDescent="0.25">
      <c r="A68" s="92"/>
      <c r="B68" s="69"/>
      <c r="C68" s="69"/>
      <c r="H68" s="39">
        <f t="shared" si="42"/>
        <v>0</v>
      </c>
      <c r="I68" s="39">
        <f t="shared" si="43"/>
        <v>0</v>
      </c>
      <c r="J68" s="39">
        <f t="shared" si="44"/>
        <v>0</v>
      </c>
      <c r="M68" s="53"/>
      <c r="N68" s="39" t="str">
        <f t="shared" si="6"/>
        <v/>
      </c>
      <c r="O68" s="39" t="str">
        <f t="shared" si="7"/>
        <v/>
      </c>
      <c r="P68" s="39" t="str">
        <f t="shared" si="8"/>
        <v/>
      </c>
      <c r="Q68" s="39" t="str">
        <f t="shared" si="9"/>
        <v/>
      </c>
      <c r="R68" s="39" t="str">
        <f t="shared" si="10"/>
        <v/>
      </c>
      <c r="S68" s="39" t="str">
        <f t="shared" si="11"/>
        <v/>
      </c>
      <c r="T68" s="39" t="str">
        <f t="shared" si="12"/>
        <v/>
      </c>
      <c r="U68" s="39" t="str">
        <f t="shared" si="13"/>
        <v/>
      </c>
      <c r="V68" s="39" t="str">
        <f t="shared" si="14"/>
        <v/>
      </c>
      <c r="W68" s="39" t="str">
        <f t="shared" si="15"/>
        <v/>
      </c>
      <c r="X68" s="39" t="str">
        <f t="shared" si="16"/>
        <v/>
      </c>
      <c r="Y68" s="39" t="str">
        <f t="shared" si="17"/>
        <v/>
      </c>
      <c r="Z68" s="39" t="str">
        <f t="shared" si="18"/>
        <v/>
      </c>
      <c r="AA68" s="39" t="str">
        <f t="shared" si="19"/>
        <v/>
      </c>
      <c r="AB68" s="39" t="str">
        <f t="shared" si="20"/>
        <v/>
      </c>
      <c r="AC68" s="39" t="str">
        <f t="shared" si="21"/>
        <v/>
      </c>
      <c r="AD68" s="39" t="str">
        <f t="shared" si="22"/>
        <v/>
      </c>
      <c r="AE68" s="39" t="str">
        <f t="shared" si="23"/>
        <v/>
      </c>
      <c r="AF68" s="39" t="str">
        <f t="shared" si="24"/>
        <v/>
      </c>
      <c r="AG68" s="39" t="str">
        <f t="shared" si="25"/>
        <v/>
      </c>
      <c r="AH68" s="39" t="str">
        <f t="shared" si="26"/>
        <v/>
      </c>
      <c r="AI68" s="39" t="str">
        <f t="shared" si="27"/>
        <v/>
      </c>
      <c r="AJ68" s="39" t="str">
        <f t="shared" si="28"/>
        <v/>
      </c>
      <c r="AK68" s="39" t="str">
        <f t="shared" si="29"/>
        <v/>
      </c>
      <c r="AL68" s="39" t="str">
        <f t="shared" si="30"/>
        <v/>
      </c>
      <c r="AM68" s="39" t="str">
        <f t="shared" si="31"/>
        <v/>
      </c>
      <c r="AN68" s="39" t="str">
        <f t="shared" si="32"/>
        <v/>
      </c>
      <c r="AO68" s="39" t="str">
        <f t="shared" si="33"/>
        <v/>
      </c>
      <c r="AP68" s="39" t="str">
        <f t="shared" si="34"/>
        <v/>
      </c>
      <c r="AQ68" s="39" t="str">
        <f t="shared" si="35"/>
        <v/>
      </c>
      <c r="AR68" s="39" t="str">
        <f t="shared" si="36"/>
        <v/>
      </c>
      <c r="AS68" s="39" t="str">
        <f t="shared" si="37"/>
        <v/>
      </c>
      <c r="AT68" s="39" t="str">
        <f t="shared" si="38"/>
        <v/>
      </c>
      <c r="AU68" s="39" t="str">
        <f t="shared" si="39"/>
        <v/>
      </c>
    </row>
    <row r="69" spans="1:47" x14ac:dyDescent="0.25">
      <c r="A69" s="92"/>
      <c r="B69" s="69"/>
      <c r="C69" s="69"/>
      <c r="H69" s="39">
        <f t="shared" si="42"/>
        <v>0</v>
      </c>
      <c r="I69" s="39">
        <f t="shared" si="43"/>
        <v>0</v>
      </c>
      <c r="J69" s="39">
        <f t="shared" si="44"/>
        <v>0</v>
      </c>
      <c r="M69" s="53"/>
      <c r="N69" s="39" t="str">
        <f t="shared" si="6"/>
        <v/>
      </c>
      <c r="O69" s="39" t="str">
        <f t="shared" si="7"/>
        <v/>
      </c>
      <c r="P69" s="39" t="str">
        <f t="shared" si="8"/>
        <v/>
      </c>
      <c r="Q69" s="39" t="str">
        <f t="shared" si="9"/>
        <v/>
      </c>
      <c r="R69" s="39" t="str">
        <f t="shared" si="10"/>
        <v/>
      </c>
      <c r="S69" s="39" t="str">
        <f t="shared" si="11"/>
        <v/>
      </c>
      <c r="T69" s="39" t="str">
        <f t="shared" si="12"/>
        <v/>
      </c>
      <c r="U69" s="39" t="str">
        <f t="shared" si="13"/>
        <v/>
      </c>
      <c r="V69" s="39" t="str">
        <f t="shared" si="14"/>
        <v/>
      </c>
      <c r="W69" s="39" t="str">
        <f t="shared" si="15"/>
        <v/>
      </c>
      <c r="X69" s="39" t="str">
        <f t="shared" si="16"/>
        <v/>
      </c>
      <c r="Y69" s="39" t="str">
        <f t="shared" si="17"/>
        <v/>
      </c>
      <c r="Z69" s="39" t="str">
        <f t="shared" si="18"/>
        <v/>
      </c>
      <c r="AA69" s="39" t="str">
        <f t="shared" si="19"/>
        <v/>
      </c>
      <c r="AB69" s="39" t="str">
        <f t="shared" si="20"/>
        <v/>
      </c>
      <c r="AC69" s="39" t="str">
        <f t="shared" si="21"/>
        <v/>
      </c>
      <c r="AD69" s="39" t="str">
        <f t="shared" si="22"/>
        <v/>
      </c>
      <c r="AE69" s="39" t="str">
        <f t="shared" si="23"/>
        <v/>
      </c>
      <c r="AF69" s="39" t="str">
        <f t="shared" si="24"/>
        <v/>
      </c>
      <c r="AG69" s="39" t="str">
        <f t="shared" si="25"/>
        <v/>
      </c>
      <c r="AH69" s="39" t="str">
        <f t="shared" si="26"/>
        <v/>
      </c>
      <c r="AI69" s="39" t="str">
        <f t="shared" si="27"/>
        <v/>
      </c>
      <c r="AJ69" s="39" t="str">
        <f t="shared" si="28"/>
        <v/>
      </c>
      <c r="AK69" s="39" t="str">
        <f t="shared" si="29"/>
        <v/>
      </c>
      <c r="AL69" s="39" t="str">
        <f t="shared" si="30"/>
        <v/>
      </c>
      <c r="AM69" s="39" t="str">
        <f t="shared" si="31"/>
        <v/>
      </c>
      <c r="AN69" s="39" t="str">
        <f t="shared" si="32"/>
        <v/>
      </c>
      <c r="AO69" s="39" t="str">
        <f t="shared" si="33"/>
        <v/>
      </c>
      <c r="AP69" s="39" t="str">
        <f t="shared" si="34"/>
        <v/>
      </c>
      <c r="AQ69" s="39" t="str">
        <f t="shared" si="35"/>
        <v/>
      </c>
      <c r="AR69" s="39" t="str">
        <f t="shared" si="36"/>
        <v/>
      </c>
      <c r="AS69" s="39" t="str">
        <f t="shared" si="37"/>
        <v/>
      </c>
      <c r="AT69" s="39" t="str">
        <f t="shared" si="38"/>
        <v/>
      </c>
      <c r="AU69" s="39" t="str">
        <f t="shared" si="39"/>
        <v/>
      </c>
    </row>
    <row r="70" spans="1:47" x14ac:dyDescent="0.25">
      <c r="A70" s="92"/>
      <c r="B70" s="69"/>
      <c r="C70" s="69"/>
      <c r="H70" s="39">
        <f t="shared" si="42"/>
        <v>0</v>
      </c>
      <c r="I70" s="39">
        <f t="shared" si="43"/>
        <v>0</v>
      </c>
      <c r="J70" s="39">
        <f t="shared" si="44"/>
        <v>0</v>
      </c>
      <c r="M70" s="53"/>
      <c r="N70" s="39" t="str">
        <f t="shared" si="6"/>
        <v/>
      </c>
      <c r="O70" s="39" t="str">
        <f t="shared" si="7"/>
        <v/>
      </c>
      <c r="P70" s="39" t="str">
        <f t="shared" si="8"/>
        <v/>
      </c>
      <c r="Q70" s="39" t="str">
        <f t="shared" si="9"/>
        <v/>
      </c>
      <c r="R70" s="39" t="str">
        <f t="shared" si="10"/>
        <v/>
      </c>
      <c r="S70" s="39" t="str">
        <f t="shared" si="11"/>
        <v/>
      </c>
      <c r="T70" s="39" t="str">
        <f t="shared" si="12"/>
        <v/>
      </c>
      <c r="U70" s="39" t="str">
        <f t="shared" si="13"/>
        <v/>
      </c>
      <c r="V70" s="39" t="str">
        <f t="shared" si="14"/>
        <v/>
      </c>
      <c r="W70" s="39" t="str">
        <f t="shared" si="15"/>
        <v/>
      </c>
      <c r="X70" s="39" t="str">
        <f t="shared" si="16"/>
        <v/>
      </c>
      <c r="Y70" s="39" t="str">
        <f t="shared" si="17"/>
        <v/>
      </c>
      <c r="Z70" s="39" t="str">
        <f t="shared" si="18"/>
        <v/>
      </c>
      <c r="AA70" s="39" t="str">
        <f t="shared" si="19"/>
        <v/>
      </c>
      <c r="AB70" s="39" t="str">
        <f t="shared" si="20"/>
        <v/>
      </c>
      <c r="AC70" s="39" t="str">
        <f t="shared" si="21"/>
        <v/>
      </c>
      <c r="AD70" s="39" t="str">
        <f t="shared" si="22"/>
        <v/>
      </c>
      <c r="AE70" s="39" t="str">
        <f t="shared" si="23"/>
        <v/>
      </c>
      <c r="AF70" s="39" t="str">
        <f t="shared" si="24"/>
        <v/>
      </c>
      <c r="AG70" s="39" t="str">
        <f t="shared" si="25"/>
        <v/>
      </c>
      <c r="AH70" s="39" t="str">
        <f t="shared" si="26"/>
        <v/>
      </c>
      <c r="AI70" s="39" t="str">
        <f t="shared" si="27"/>
        <v/>
      </c>
      <c r="AJ70" s="39" t="str">
        <f t="shared" si="28"/>
        <v/>
      </c>
      <c r="AK70" s="39" t="str">
        <f t="shared" si="29"/>
        <v/>
      </c>
      <c r="AL70" s="39" t="str">
        <f t="shared" si="30"/>
        <v/>
      </c>
      <c r="AM70" s="39" t="str">
        <f t="shared" si="31"/>
        <v/>
      </c>
      <c r="AN70" s="39" t="str">
        <f t="shared" si="32"/>
        <v/>
      </c>
      <c r="AO70" s="39" t="str">
        <f t="shared" si="33"/>
        <v/>
      </c>
      <c r="AP70" s="39" t="str">
        <f t="shared" si="34"/>
        <v/>
      </c>
      <c r="AQ70" s="39" t="str">
        <f t="shared" si="35"/>
        <v/>
      </c>
      <c r="AR70" s="39" t="str">
        <f t="shared" si="36"/>
        <v/>
      </c>
      <c r="AS70" s="39" t="str">
        <f t="shared" si="37"/>
        <v/>
      </c>
      <c r="AT70" s="39" t="str">
        <f t="shared" si="38"/>
        <v/>
      </c>
      <c r="AU70" s="39" t="str">
        <f t="shared" si="39"/>
        <v/>
      </c>
    </row>
    <row r="71" spans="1:47" x14ac:dyDescent="0.25">
      <c r="A71" s="92"/>
      <c r="B71" s="69"/>
      <c r="C71" s="69"/>
      <c r="H71" s="39">
        <f t="shared" si="42"/>
        <v>0</v>
      </c>
      <c r="I71" s="39">
        <f t="shared" si="43"/>
        <v>0</v>
      </c>
      <c r="J71" s="39">
        <f t="shared" si="44"/>
        <v>0</v>
      </c>
      <c r="M71" s="53"/>
      <c r="N71" s="39" t="str">
        <f t="shared" si="6"/>
        <v/>
      </c>
      <c r="O71" s="39" t="str">
        <f t="shared" si="7"/>
        <v/>
      </c>
      <c r="P71" s="39" t="str">
        <f t="shared" si="8"/>
        <v/>
      </c>
      <c r="Q71" s="39" t="str">
        <f t="shared" si="9"/>
        <v/>
      </c>
      <c r="R71" s="39" t="str">
        <f t="shared" si="10"/>
        <v/>
      </c>
      <c r="S71" s="39" t="str">
        <f t="shared" si="11"/>
        <v/>
      </c>
      <c r="T71" s="39" t="str">
        <f t="shared" si="12"/>
        <v/>
      </c>
      <c r="U71" s="39" t="str">
        <f t="shared" si="13"/>
        <v/>
      </c>
      <c r="V71" s="39" t="str">
        <f t="shared" si="14"/>
        <v/>
      </c>
      <c r="W71" s="39" t="str">
        <f t="shared" si="15"/>
        <v/>
      </c>
      <c r="X71" s="39" t="str">
        <f t="shared" si="16"/>
        <v/>
      </c>
      <c r="Y71" s="39" t="str">
        <f t="shared" si="17"/>
        <v/>
      </c>
      <c r="Z71" s="39" t="str">
        <f t="shared" si="18"/>
        <v/>
      </c>
      <c r="AA71" s="39" t="str">
        <f t="shared" si="19"/>
        <v/>
      </c>
      <c r="AB71" s="39" t="str">
        <f t="shared" si="20"/>
        <v/>
      </c>
      <c r="AC71" s="39" t="str">
        <f t="shared" si="21"/>
        <v/>
      </c>
      <c r="AD71" s="39" t="str">
        <f t="shared" si="22"/>
        <v/>
      </c>
      <c r="AE71" s="39" t="str">
        <f t="shared" si="23"/>
        <v/>
      </c>
      <c r="AF71" s="39" t="str">
        <f t="shared" si="24"/>
        <v/>
      </c>
      <c r="AG71" s="39" t="str">
        <f t="shared" si="25"/>
        <v/>
      </c>
      <c r="AH71" s="39" t="str">
        <f t="shared" si="26"/>
        <v/>
      </c>
      <c r="AI71" s="39" t="str">
        <f t="shared" si="27"/>
        <v/>
      </c>
      <c r="AJ71" s="39" t="str">
        <f t="shared" si="28"/>
        <v/>
      </c>
      <c r="AK71" s="39" t="str">
        <f t="shared" si="29"/>
        <v/>
      </c>
      <c r="AL71" s="39" t="str">
        <f t="shared" si="30"/>
        <v/>
      </c>
      <c r="AM71" s="39" t="str">
        <f t="shared" si="31"/>
        <v/>
      </c>
      <c r="AN71" s="39" t="str">
        <f t="shared" si="32"/>
        <v/>
      </c>
      <c r="AO71" s="39" t="str">
        <f t="shared" si="33"/>
        <v/>
      </c>
      <c r="AP71" s="39" t="str">
        <f t="shared" si="34"/>
        <v/>
      </c>
      <c r="AQ71" s="39" t="str">
        <f t="shared" si="35"/>
        <v/>
      </c>
      <c r="AR71" s="39" t="str">
        <f t="shared" si="36"/>
        <v/>
      </c>
      <c r="AS71" s="39" t="str">
        <f t="shared" si="37"/>
        <v/>
      </c>
      <c r="AT71" s="39" t="str">
        <f t="shared" si="38"/>
        <v/>
      </c>
      <c r="AU71" s="39" t="str">
        <f t="shared" si="39"/>
        <v/>
      </c>
    </row>
    <row r="72" spans="1:47" x14ac:dyDescent="0.25">
      <c r="A72" s="92"/>
      <c r="B72" s="69"/>
      <c r="C72" s="69"/>
      <c r="H72" s="39">
        <f t="shared" si="42"/>
        <v>0</v>
      </c>
      <c r="I72" s="39">
        <f t="shared" si="43"/>
        <v>0</v>
      </c>
      <c r="J72" s="39">
        <f t="shared" si="44"/>
        <v>0</v>
      </c>
      <c r="M72" s="53"/>
      <c r="N72" s="39" t="str">
        <f t="shared" si="6"/>
        <v/>
      </c>
      <c r="O72" s="39" t="str">
        <f t="shared" si="7"/>
        <v/>
      </c>
      <c r="P72" s="39" t="str">
        <f t="shared" si="8"/>
        <v/>
      </c>
      <c r="Q72" s="39" t="str">
        <f t="shared" si="9"/>
        <v/>
      </c>
      <c r="R72" s="39" t="str">
        <f t="shared" si="10"/>
        <v/>
      </c>
      <c r="S72" s="39" t="str">
        <f t="shared" si="11"/>
        <v/>
      </c>
      <c r="T72" s="39" t="str">
        <f t="shared" si="12"/>
        <v/>
      </c>
      <c r="U72" s="39" t="str">
        <f t="shared" si="13"/>
        <v/>
      </c>
      <c r="V72" s="39" t="str">
        <f t="shared" si="14"/>
        <v/>
      </c>
      <c r="W72" s="39" t="str">
        <f t="shared" si="15"/>
        <v/>
      </c>
      <c r="X72" s="39" t="str">
        <f t="shared" si="16"/>
        <v/>
      </c>
      <c r="Y72" s="39" t="str">
        <f t="shared" si="17"/>
        <v/>
      </c>
      <c r="Z72" s="39" t="str">
        <f t="shared" si="18"/>
        <v/>
      </c>
      <c r="AA72" s="39" t="str">
        <f t="shared" si="19"/>
        <v/>
      </c>
      <c r="AB72" s="39" t="str">
        <f t="shared" si="20"/>
        <v/>
      </c>
      <c r="AC72" s="39" t="str">
        <f t="shared" si="21"/>
        <v/>
      </c>
      <c r="AD72" s="39" t="str">
        <f t="shared" si="22"/>
        <v/>
      </c>
      <c r="AE72" s="39" t="str">
        <f t="shared" si="23"/>
        <v/>
      </c>
      <c r="AF72" s="39" t="str">
        <f t="shared" si="24"/>
        <v/>
      </c>
      <c r="AG72" s="39" t="str">
        <f t="shared" si="25"/>
        <v/>
      </c>
      <c r="AH72" s="39" t="str">
        <f t="shared" si="26"/>
        <v/>
      </c>
      <c r="AI72" s="39" t="str">
        <f t="shared" si="27"/>
        <v/>
      </c>
      <c r="AJ72" s="39" t="str">
        <f t="shared" si="28"/>
        <v/>
      </c>
      <c r="AK72" s="39" t="str">
        <f t="shared" si="29"/>
        <v/>
      </c>
      <c r="AL72" s="39" t="str">
        <f t="shared" si="30"/>
        <v/>
      </c>
      <c r="AM72" s="39" t="str">
        <f t="shared" si="31"/>
        <v/>
      </c>
      <c r="AN72" s="39" t="str">
        <f t="shared" si="32"/>
        <v/>
      </c>
      <c r="AO72" s="39" t="str">
        <f t="shared" si="33"/>
        <v/>
      </c>
      <c r="AP72" s="39" t="str">
        <f t="shared" si="34"/>
        <v/>
      </c>
      <c r="AQ72" s="39" t="str">
        <f t="shared" si="35"/>
        <v/>
      </c>
      <c r="AR72" s="39" t="str">
        <f t="shared" si="36"/>
        <v/>
      </c>
      <c r="AS72" s="39" t="str">
        <f t="shared" si="37"/>
        <v/>
      </c>
      <c r="AT72" s="39" t="str">
        <f t="shared" si="38"/>
        <v/>
      </c>
      <c r="AU72" s="39" t="str">
        <f t="shared" si="39"/>
        <v/>
      </c>
    </row>
    <row r="73" spans="1:47" x14ac:dyDescent="0.25">
      <c r="A73" s="92"/>
      <c r="B73" s="69"/>
      <c r="C73" s="69"/>
      <c r="H73" s="39">
        <f t="shared" si="42"/>
        <v>0</v>
      </c>
      <c r="I73" s="39">
        <f t="shared" si="43"/>
        <v>0</v>
      </c>
      <c r="J73" s="39">
        <f t="shared" si="44"/>
        <v>0</v>
      </c>
      <c r="M73" s="53"/>
      <c r="N73" s="39" t="str">
        <f t="shared" si="6"/>
        <v/>
      </c>
      <c r="O73" s="39" t="str">
        <f t="shared" si="7"/>
        <v/>
      </c>
      <c r="P73" s="39" t="str">
        <f t="shared" si="8"/>
        <v/>
      </c>
      <c r="Q73" s="39" t="str">
        <f t="shared" si="9"/>
        <v/>
      </c>
      <c r="R73" s="39" t="str">
        <f t="shared" si="10"/>
        <v/>
      </c>
      <c r="S73" s="39" t="str">
        <f t="shared" si="11"/>
        <v/>
      </c>
      <c r="T73" s="39" t="str">
        <f t="shared" si="12"/>
        <v/>
      </c>
      <c r="U73" s="39" t="str">
        <f t="shared" si="13"/>
        <v/>
      </c>
      <c r="V73" s="39" t="str">
        <f t="shared" si="14"/>
        <v/>
      </c>
      <c r="W73" s="39" t="str">
        <f t="shared" si="15"/>
        <v/>
      </c>
      <c r="X73" s="39" t="str">
        <f t="shared" si="16"/>
        <v/>
      </c>
      <c r="Y73" s="39" t="str">
        <f t="shared" si="17"/>
        <v/>
      </c>
      <c r="Z73" s="39" t="str">
        <f t="shared" si="18"/>
        <v/>
      </c>
      <c r="AA73" s="39" t="str">
        <f t="shared" si="19"/>
        <v/>
      </c>
      <c r="AB73" s="39" t="str">
        <f t="shared" si="20"/>
        <v/>
      </c>
      <c r="AC73" s="39" t="str">
        <f t="shared" si="21"/>
        <v/>
      </c>
      <c r="AD73" s="39" t="str">
        <f t="shared" si="22"/>
        <v/>
      </c>
      <c r="AE73" s="39" t="str">
        <f t="shared" si="23"/>
        <v/>
      </c>
      <c r="AF73" s="39" t="str">
        <f t="shared" si="24"/>
        <v/>
      </c>
      <c r="AG73" s="39" t="str">
        <f t="shared" si="25"/>
        <v/>
      </c>
      <c r="AH73" s="39" t="str">
        <f t="shared" si="26"/>
        <v/>
      </c>
      <c r="AI73" s="39" t="str">
        <f t="shared" si="27"/>
        <v/>
      </c>
      <c r="AJ73" s="39" t="str">
        <f t="shared" si="28"/>
        <v/>
      </c>
      <c r="AK73" s="39" t="str">
        <f t="shared" si="29"/>
        <v/>
      </c>
      <c r="AL73" s="39" t="str">
        <f t="shared" si="30"/>
        <v/>
      </c>
      <c r="AM73" s="39" t="str">
        <f t="shared" si="31"/>
        <v/>
      </c>
      <c r="AN73" s="39" t="str">
        <f t="shared" si="32"/>
        <v/>
      </c>
      <c r="AO73" s="39" t="str">
        <f t="shared" si="33"/>
        <v/>
      </c>
      <c r="AP73" s="39" t="str">
        <f t="shared" si="34"/>
        <v/>
      </c>
      <c r="AQ73" s="39" t="str">
        <f t="shared" si="35"/>
        <v/>
      </c>
      <c r="AR73" s="39" t="str">
        <f t="shared" si="36"/>
        <v/>
      </c>
      <c r="AS73" s="39" t="str">
        <f t="shared" si="37"/>
        <v/>
      </c>
      <c r="AT73" s="39" t="str">
        <f t="shared" si="38"/>
        <v/>
      </c>
      <c r="AU73" s="39" t="str">
        <f t="shared" si="39"/>
        <v/>
      </c>
    </row>
    <row r="74" spans="1:47" x14ac:dyDescent="0.25">
      <c r="A74" s="92"/>
      <c r="B74" s="69"/>
      <c r="C74" s="69"/>
      <c r="H74" s="39">
        <f t="shared" si="42"/>
        <v>0</v>
      </c>
      <c r="I74" s="39">
        <f t="shared" si="43"/>
        <v>0</v>
      </c>
      <c r="J74" s="39">
        <f t="shared" si="44"/>
        <v>0</v>
      </c>
      <c r="M74" s="53"/>
      <c r="N74" s="39" t="str">
        <f t="shared" si="6"/>
        <v/>
      </c>
      <c r="O74" s="39" t="str">
        <f t="shared" si="7"/>
        <v/>
      </c>
      <c r="P74" s="39" t="str">
        <f t="shared" si="8"/>
        <v/>
      </c>
      <c r="Q74" s="39" t="str">
        <f t="shared" si="9"/>
        <v/>
      </c>
      <c r="R74" s="39" t="str">
        <f t="shared" si="10"/>
        <v/>
      </c>
      <c r="S74" s="39" t="str">
        <f t="shared" si="11"/>
        <v/>
      </c>
      <c r="T74" s="39" t="str">
        <f t="shared" si="12"/>
        <v/>
      </c>
      <c r="U74" s="39" t="str">
        <f t="shared" si="13"/>
        <v/>
      </c>
      <c r="V74" s="39" t="str">
        <f t="shared" si="14"/>
        <v/>
      </c>
      <c r="W74" s="39" t="str">
        <f t="shared" si="15"/>
        <v/>
      </c>
      <c r="X74" s="39" t="str">
        <f t="shared" si="16"/>
        <v/>
      </c>
      <c r="Y74" s="39" t="str">
        <f t="shared" si="17"/>
        <v/>
      </c>
      <c r="Z74" s="39" t="str">
        <f t="shared" si="18"/>
        <v/>
      </c>
      <c r="AA74" s="39" t="str">
        <f t="shared" si="19"/>
        <v/>
      </c>
      <c r="AB74" s="39" t="str">
        <f t="shared" si="20"/>
        <v/>
      </c>
      <c r="AC74" s="39" t="str">
        <f t="shared" si="21"/>
        <v/>
      </c>
      <c r="AD74" s="39" t="str">
        <f t="shared" si="22"/>
        <v/>
      </c>
      <c r="AE74" s="39" t="str">
        <f t="shared" si="23"/>
        <v/>
      </c>
      <c r="AF74" s="39" t="str">
        <f t="shared" si="24"/>
        <v/>
      </c>
      <c r="AG74" s="39" t="str">
        <f t="shared" si="25"/>
        <v/>
      </c>
      <c r="AH74" s="39" t="str">
        <f t="shared" si="26"/>
        <v/>
      </c>
      <c r="AI74" s="39" t="str">
        <f t="shared" si="27"/>
        <v/>
      </c>
      <c r="AJ74" s="39" t="str">
        <f t="shared" si="28"/>
        <v/>
      </c>
      <c r="AK74" s="39" t="str">
        <f t="shared" si="29"/>
        <v/>
      </c>
      <c r="AL74" s="39" t="str">
        <f t="shared" si="30"/>
        <v/>
      </c>
      <c r="AM74" s="39" t="str">
        <f t="shared" si="31"/>
        <v/>
      </c>
      <c r="AN74" s="39" t="str">
        <f t="shared" si="32"/>
        <v/>
      </c>
      <c r="AO74" s="39" t="str">
        <f t="shared" si="33"/>
        <v/>
      </c>
      <c r="AP74" s="39" t="str">
        <f t="shared" si="34"/>
        <v/>
      </c>
      <c r="AQ74" s="39" t="str">
        <f t="shared" si="35"/>
        <v/>
      </c>
      <c r="AR74" s="39" t="str">
        <f t="shared" si="36"/>
        <v/>
      </c>
      <c r="AS74" s="39" t="str">
        <f t="shared" si="37"/>
        <v/>
      </c>
      <c r="AT74" s="39" t="str">
        <f t="shared" si="38"/>
        <v/>
      </c>
      <c r="AU74" s="39" t="str">
        <f t="shared" si="39"/>
        <v/>
      </c>
    </row>
    <row r="75" spans="1:47" x14ac:dyDescent="0.25">
      <c r="A75" s="92"/>
      <c r="B75" s="69"/>
      <c r="C75" s="69"/>
      <c r="H75" s="39">
        <f t="shared" si="42"/>
        <v>0</v>
      </c>
      <c r="I75" s="39">
        <f t="shared" si="43"/>
        <v>0</v>
      </c>
      <c r="J75" s="39">
        <f t="shared" si="44"/>
        <v>0</v>
      </c>
      <c r="M75" s="53"/>
      <c r="N75" s="39" t="str">
        <f t="shared" si="6"/>
        <v/>
      </c>
      <c r="O75" s="39" t="str">
        <f t="shared" si="7"/>
        <v/>
      </c>
      <c r="P75" s="39" t="str">
        <f t="shared" si="8"/>
        <v/>
      </c>
      <c r="Q75" s="39" t="str">
        <f t="shared" si="9"/>
        <v/>
      </c>
      <c r="R75" s="39" t="str">
        <f t="shared" si="10"/>
        <v/>
      </c>
      <c r="S75" s="39" t="str">
        <f t="shared" si="11"/>
        <v/>
      </c>
      <c r="T75" s="39" t="str">
        <f t="shared" si="12"/>
        <v/>
      </c>
      <c r="U75" s="39" t="str">
        <f t="shared" si="13"/>
        <v/>
      </c>
      <c r="V75" s="39" t="str">
        <f t="shared" si="14"/>
        <v/>
      </c>
      <c r="W75" s="39" t="str">
        <f t="shared" si="15"/>
        <v/>
      </c>
      <c r="X75" s="39" t="str">
        <f t="shared" si="16"/>
        <v/>
      </c>
      <c r="Y75" s="39" t="str">
        <f t="shared" si="17"/>
        <v/>
      </c>
      <c r="Z75" s="39" t="str">
        <f t="shared" si="18"/>
        <v/>
      </c>
      <c r="AA75" s="39" t="str">
        <f t="shared" si="19"/>
        <v/>
      </c>
      <c r="AB75" s="39" t="str">
        <f t="shared" si="20"/>
        <v/>
      </c>
      <c r="AC75" s="39" t="str">
        <f t="shared" si="21"/>
        <v/>
      </c>
      <c r="AD75" s="39" t="str">
        <f t="shared" si="22"/>
        <v/>
      </c>
      <c r="AE75" s="39" t="str">
        <f t="shared" si="23"/>
        <v/>
      </c>
      <c r="AF75" s="39" t="str">
        <f t="shared" si="24"/>
        <v/>
      </c>
      <c r="AG75" s="39" t="str">
        <f t="shared" si="25"/>
        <v/>
      </c>
      <c r="AH75" s="39" t="str">
        <f t="shared" si="26"/>
        <v/>
      </c>
      <c r="AI75" s="39" t="str">
        <f t="shared" si="27"/>
        <v/>
      </c>
      <c r="AJ75" s="39" t="str">
        <f t="shared" si="28"/>
        <v/>
      </c>
      <c r="AK75" s="39" t="str">
        <f t="shared" si="29"/>
        <v/>
      </c>
      <c r="AL75" s="39" t="str">
        <f t="shared" si="30"/>
        <v/>
      </c>
      <c r="AM75" s="39" t="str">
        <f t="shared" si="31"/>
        <v/>
      </c>
      <c r="AN75" s="39" t="str">
        <f t="shared" si="32"/>
        <v/>
      </c>
      <c r="AO75" s="39" t="str">
        <f t="shared" si="33"/>
        <v/>
      </c>
      <c r="AP75" s="39" t="str">
        <f t="shared" si="34"/>
        <v/>
      </c>
      <c r="AQ75" s="39" t="str">
        <f t="shared" si="35"/>
        <v/>
      </c>
      <c r="AR75" s="39" t="str">
        <f t="shared" si="36"/>
        <v/>
      </c>
      <c r="AS75" s="39" t="str">
        <f t="shared" si="37"/>
        <v/>
      </c>
      <c r="AT75" s="39" t="str">
        <f t="shared" si="38"/>
        <v/>
      </c>
      <c r="AU75" s="39" t="str">
        <f t="shared" si="39"/>
        <v/>
      </c>
    </row>
    <row r="76" spans="1:47" x14ac:dyDescent="0.25">
      <c r="A76" s="92"/>
      <c r="B76" s="69"/>
      <c r="C76" s="69"/>
      <c r="H76" s="39">
        <f t="shared" si="42"/>
        <v>0</v>
      </c>
      <c r="I76" s="39">
        <f t="shared" si="43"/>
        <v>0</v>
      </c>
      <c r="J76" s="39">
        <f t="shared" si="44"/>
        <v>0</v>
      </c>
      <c r="M76" s="53"/>
      <c r="N76" s="39" t="str">
        <f t="shared" si="6"/>
        <v/>
      </c>
      <c r="O76" s="39" t="str">
        <f t="shared" si="7"/>
        <v/>
      </c>
      <c r="P76" s="39" t="str">
        <f t="shared" si="8"/>
        <v/>
      </c>
      <c r="Q76" s="39" t="str">
        <f t="shared" si="9"/>
        <v/>
      </c>
      <c r="R76" s="39" t="str">
        <f t="shared" si="10"/>
        <v/>
      </c>
      <c r="S76" s="39" t="str">
        <f t="shared" si="11"/>
        <v/>
      </c>
      <c r="T76" s="39" t="str">
        <f t="shared" si="12"/>
        <v/>
      </c>
      <c r="U76" s="39" t="str">
        <f t="shared" si="13"/>
        <v/>
      </c>
      <c r="V76" s="39" t="str">
        <f t="shared" si="14"/>
        <v/>
      </c>
      <c r="W76" s="39" t="str">
        <f t="shared" si="15"/>
        <v/>
      </c>
      <c r="X76" s="39" t="str">
        <f t="shared" si="16"/>
        <v/>
      </c>
      <c r="Y76" s="39" t="str">
        <f t="shared" si="17"/>
        <v/>
      </c>
      <c r="Z76" s="39" t="str">
        <f t="shared" si="18"/>
        <v/>
      </c>
      <c r="AA76" s="39" t="str">
        <f t="shared" si="19"/>
        <v/>
      </c>
      <c r="AB76" s="39" t="str">
        <f t="shared" si="20"/>
        <v/>
      </c>
      <c r="AC76" s="39" t="str">
        <f t="shared" si="21"/>
        <v/>
      </c>
      <c r="AD76" s="39" t="str">
        <f t="shared" si="22"/>
        <v/>
      </c>
      <c r="AE76" s="39" t="str">
        <f t="shared" si="23"/>
        <v/>
      </c>
      <c r="AF76" s="39" t="str">
        <f t="shared" si="24"/>
        <v/>
      </c>
      <c r="AG76" s="39" t="str">
        <f t="shared" si="25"/>
        <v/>
      </c>
      <c r="AH76" s="39" t="str">
        <f t="shared" si="26"/>
        <v/>
      </c>
      <c r="AI76" s="39" t="str">
        <f t="shared" si="27"/>
        <v/>
      </c>
      <c r="AJ76" s="39" t="str">
        <f t="shared" si="28"/>
        <v/>
      </c>
      <c r="AK76" s="39" t="str">
        <f t="shared" si="29"/>
        <v/>
      </c>
      <c r="AL76" s="39" t="str">
        <f t="shared" si="30"/>
        <v/>
      </c>
      <c r="AM76" s="39" t="str">
        <f t="shared" si="31"/>
        <v/>
      </c>
      <c r="AN76" s="39" t="str">
        <f t="shared" si="32"/>
        <v/>
      </c>
      <c r="AO76" s="39" t="str">
        <f t="shared" si="33"/>
        <v/>
      </c>
      <c r="AP76" s="39" t="str">
        <f t="shared" si="34"/>
        <v/>
      </c>
      <c r="AQ76" s="39" t="str">
        <f t="shared" si="35"/>
        <v/>
      </c>
      <c r="AR76" s="39" t="str">
        <f t="shared" si="36"/>
        <v/>
      </c>
      <c r="AS76" s="39" t="str">
        <f t="shared" si="37"/>
        <v/>
      </c>
      <c r="AT76" s="39" t="str">
        <f t="shared" si="38"/>
        <v/>
      </c>
      <c r="AU76" s="39" t="str">
        <f t="shared" si="39"/>
        <v/>
      </c>
    </row>
    <row r="77" spans="1:47" x14ac:dyDescent="0.25">
      <c r="A77" s="92"/>
      <c r="B77" s="69"/>
      <c r="C77" s="69"/>
      <c r="H77" s="39">
        <f t="shared" si="42"/>
        <v>0</v>
      </c>
      <c r="I77" s="39">
        <f t="shared" si="43"/>
        <v>0</v>
      </c>
      <c r="J77" s="39">
        <f t="shared" si="44"/>
        <v>0</v>
      </c>
      <c r="M77" s="53"/>
      <c r="N77" s="39" t="str">
        <f t="shared" si="6"/>
        <v/>
      </c>
      <c r="O77" s="39" t="str">
        <f t="shared" si="7"/>
        <v/>
      </c>
      <c r="P77" s="39" t="str">
        <f t="shared" si="8"/>
        <v/>
      </c>
      <c r="Q77" s="39" t="str">
        <f t="shared" si="9"/>
        <v/>
      </c>
      <c r="R77" s="39" t="str">
        <f t="shared" si="10"/>
        <v/>
      </c>
      <c r="S77" s="39" t="str">
        <f t="shared" si="11"/>
        <v/>
      </c>
      <c r="T77" s="39" t="str">
        <f t="shared" si="12"/>
        <v/>
      </c>
      <c r="U77" s="39" t="str">
        <f t="shared" si="13"/>
        <v/>
      </c>
      <c r="V77" s="39" t="str">
        <f t="shared" si="14"/>
        <v/>
      </c>
      <c r="W77" s="39" t="str">
        <f t="shared" si="15"/>
        <v/>
      </c>
      <c r="X77" s="39" t="str">
        <f t="shared" si="16"/>
        <v/>
      </c>
      <c r="Y77" s="39" t="str">
        <f t="shared" si="17"/>
        <v/>
      </c>
      <c r="Z77" s="39" t="str">
        <f t="shared" si="18"/>
        <v/>
      </c>
      <c r="AA77" s="39" t="str">
        <f t="shared" si="19"/>
        <v/>
      </c>
      <c r="AB77" s="39" t="str">
        <f t="shared" si="20"/>
        <v/>
      </c>
      <c r="AC77" s="39" t="str">
        <f t="shared" si="21"/>
        <v/>
      </c>
      <c r="AD77" s="39" t="str">
        <f t="shared" si="22"/>
        <v/>
      </c>
      <c r="AE77" s="39" t="str">
        <f t="shared" si="23"/>
        <v/>
      </c>
      <c r="AF77" s="39" t="str">
        <f t="shared" si="24"/>
        <v/>
      </c>
      <c r="AG77" s="39" t="str">
        <f t="shared" si="25"/>
        <v/>
      </c>
      <c r="AH77" s="39" t="str">
        <f t="shared" si="26"/>
        <v/>
      </c>
      <c r="AI77" s="39" t="str">
        <f t="shared" si="27"/>
        <v/>
      </c>
      <c r="AJ77" s="39" t="str">
        <f t="shared" si="28"/>
        <v/>
      </c>
      <c r="AK77" s="39" t="str">
        <f t="shared" si="29"/>
        <v/>
      </c>
      <c r="AL77" s="39" t="str">
        <f t="shared" si="30"/>
        <v/>
      </c>
      <c r="AM77" s="39" t="str">
        <f t="shared" si="31"/>
        <v/>
      </c>
      <c r="AN77" s="39" t="str">
        <f t="shared" si="32"/>
        <v/>
      </c>
      <c r="AO77" s="39" t="str">
        <f t="shared" si="33"/>
        <v/>
      </c>
      <c r="AP77" s="39" t="str">
        <f t="shared" si="34"/>
        <v/>
      </c>
      <c r="AQ77" s="39" t="str">
        <f t="shared" si="35"/>
        <v/>
      </c>
      <c r="AR77" s="39" t="str">
        <f t="shared" si="36"/>
        <v/>
      </c>
      <c r="AS77" s="39" t="str">
        <f t="shared" si="37"/>
        <v/>
      </c>
      <c r="AT77" s="39" t="str">
        <f t="shared" si="38"/>
        <v/>
      </c>
      <c r="AU77" s="39" t="str">
        <f t="shared" si="39"/>
        <v/>
      </c>
    </row>
    <row r="78" spans="1:47" x14ac:dyDescent="0.25">
      <c r="A78" s="92"/>
      <c r="B78" s="69"/>
      <c r="C78" s="69"/>
      <c r="H78" s="39">
        <f t="shared" si="42"/>
        <v>0</v>
      </c>
      <c r="I78" s="39">
        <f t="shared" si="43"/>
        <v>0</v>
      </c>
      <c r="J78" s="39">
        <f t="shared" si="44"/>
        <v>0</v>
      </c>
      <c r="M78" s="53"/>
      <c r="N78" s="39" t="str">
        <f t="shared" si="6"/>
        <v/>
      </c>
      <c r="O78" s="39" t="str">
        <f t="shared" si="7"/>
        <v/>
      </c>
      <c r="P78" s="39" t="str">
        <f t="shared" si="8"/>
        <v/>
      </c>
      <c r="Q78" s="39" t="str">
        <f t="shared" si="9"/>
        <v/>
      </c>
      <c r="R78" s="39" t="str">
        <f t="shared" si="10"/>
        <v/>
      </c>
      <c r="S78" s="39" t="str">
        <f t="shared" si="11"/>
        <v/>
      </c>
      <c r="T78" s="39" t="str">
        <f t="shared" si="12"/>
        <v/>
      </c>
      <c r="U78" s="39" t="str">
        <f t="shared" si="13"/>
        <v/>
      </c>
      <c r="V78" s="39" t="str">
        <f t="shared" si="14"/>
        <v/>
      </c>
      <c r="W78" s="39" t="str">
        <f t="shared" si="15"/>
        <v/>
      </c>
      <c r="X78" s="39" t="str">
        <f t="shared" si="16"/>
        <v/>
      </c>
      <c r="Y78" s="39" t="str">
        <f t="shared" si="17"/>
        <v/>
      </c>
      <c r="Z78" s="39" t="str">
        <f t="shared" si="18"/>
        <v/>
      </c>
      <c r="AA78" s="39" t="str">
        <f t="shared" si="19"/>
        <v/>
      </c>
      <c r="AB78" s="39" t="str">
        <f t="shared" si="20"/>
        <v/>
      </c>
      <c r="AC78" s="39" t="str">
        <f t="shared" si="21"/>
        <v/>
      </c>
      <c r="AD78" s="39" t="str">
        <f t="shared" si="22"/>
        <v/>
      </c>
      <c r="AE78" s="39" t="str">
        <f t="shared" si="23"/>
        <v/>
      </c>
      <c r="AF78" s="39" t="str">
        <f t="shared" si="24"/>
        <v/>
      </c>
      <c r="AG78" s="39" t="str">
        <f t="shared" si="25"/>
        <v/>
      </c>
      <c r="AH78" s="39" t="str">
        <f t="shared" si="26"/>
        <v/>
      </c>
      <c r="AI78" s="39" t="str">
        <f t="shared" si="27"/>
        <v/>
      </c>
      <c r="AJ78" s="39" t="str">
        <f t="shared" si="28"/>
        <v/>
      </c>
      <c r="AK78" s="39" t="str">
        <f t="shared" si="29"/>
        <v/>
      </c>
      <c r="AL78" s="39" t="str">
        <f t="shared" si="30"/>
        <v/>
      </c>
      <c r="AM78" s="39" t="str">
        <f t="shared" si="31"/>
        <v/>
      </c>
      <c r="AN78" s="39" t="str">
        <f t="shared" si="32"/>
        <v/>
      </c>
      <c r="AO78" s="39" t="str">
        <f t="shared" si="33"/>
        <v/>
      </c>
      <c r="AP78" s="39" t="str">
        <f t="shared" si="34"/>
        <v/>
      </c>
      <c r="AQ78" s="39" t="str">
        <f t="shared" si="35"/>
        <v/>
      </c>
      <c r="AR78" s="39" t="str">
        <f t="shared" si="36"/>
        <v/>
      </c>
      <c r="AS78" s="39" t="str">
        <f t="shared" si="37"/>
        <v/>
      </c>
      <c r="AT78" s="39" t="str">
        <f t="shared" si="38"/>
        <v/>
      </c>
      <c r="AU78" s="39" t="str">
        <f t="shared" si="39"/>
        <v/>
      </c>
    </row>
    <row r="79" spans="1:47" x14ac:dyDescent="0.25">
      <c r="A79" s="92"/>
      <c r="B79" s="69"/>
      <c r="C79" s="69"/>
      <c r="H79" s="39">
        <f t="shared" si="42"/>
        <v>0</v>
      </c>
      <c r="I79" s="39">
        <f t="shared" si="43"/>
        <v>0</v>
      </c>
      <c r="J79" s="39">
        <f t="shared" si="44"/>
        <v>0</v>
      </c>
      <c r="M79" s="53"/>
      <c r="N79" s="39" t="str">
        <f t="shared" si="6"/>
        <v/>
      </c>
      <c r="O79" s="39" t="str">
        <f t="shared" si="7"/>
        <v/>
      </c>
      <c r="P79" s="39" t="str">
        <f t="shared" si="8"/>
        <v/>
      </c>
      <c r="Q79" s="39" t="str">
        <f t="shared" si="9"/>
        <v/>
      </c>
      <c r="R79" s="39" t="str">
        <f t="shared" si="10"/>
        <v/>
      </c>
      <c r="S79" s="39" t="str">
        <f t="shared" si="11"/>
        <v/>
      </c>
      <c r="T79" s="39" t="str">
        <f t="shared" si="12"/>
        <v/>
      </c>
      <c r="U79" s="39" t="str">
        <f t="shared" si="13"/>
        <v/>
      </c>
      <c r="V79" s="39" t="str">
        <f t="shared" si="14"/>
        <v/>
      </c>
      <c r="W79" s="39" t="str">
        <f t="shared" si="15"/>
        <v/>
      </c>
      <c r="X79" s="39" t="str">
        <f t="shared" si="16"/>
        <v/>
      </c>
      <c r="Y79" s="39" t="str">
        <f t="shared" si="17"/>
        <v/>
      </c>
      <c r="Z79" s="39" t="str">
        <f t="shared" si="18"/>
        <v/>
      </c>
      <c r="AA79" s="39" t="str">
        <f t="shared" si="19"/>
        <v/>
      </c>
      <c r="AB79" s="39" t="str">
        <f t="shared" si="20"/>
        <v/>
      </c>
      <c r="AC79" s="39" t="str">
        <f t="shared" si="21"/>
        <v/>
      </c>
      <c r="AD79" s="39" t="str">
        <f t="shared" si="22"/>
        <v/>
      </c>
      <c r="AE79" s="39" t="str">
        <f t="shared" si="23"/>
        <v/>
      </c>
      <c r="AF79" s="39" t="str">
        <f t="shared" si="24"/>
        <v/>
      </c>
      <c r="AG79" s="39" t="str">
        <f t="shared" si="25"/>
        <v/>
      </c>
      <c r="AH79" s="39" t="str">
        <f t="shared" si="26"/>
        <v/>
      </c>
      <c r="AI79" s="39" t="str">
        <f t="shared" si="27"/>
        <v/>
      </c>
      <c r="AJ79" s="39" t="str">
        <f t="shared" si="28"/>
        <v/>
      </c>
      <c r="AK79" s="39" t="str">
        <f t="shared" si="29"/>
        <v/>
      </c>
      <c r="AL79" s="39" t="str">
        <f t="shared" si="30"/>
        <v/>
      </c>
      <c r="AM79" s="39" t="str">
        <f t="shared" si="31"/>
        <v/>
      </c>
      <c r="AN79" s="39" t="str">
        <f t="shared" si="32"/>
        <v/>
      </c>
      <c r="AO79" s="39" t="str">
        <f t="shared" si="33"/>
        <v/>
      </c>
      <c r="AP79" s="39" t="str">
        <f t="shared" si="34"/>
        <v/>
      </c>
      <c r="AQ79" s="39" t="str">
        <f t="shared" si="35"/>
        <v/>
      </c>
      <c r="AR79" s="39" t="str">
        <f t="shared" si="36"/>
        <v/>
      </c>
      <c r="AS79" s="39" t="str">
        <f t="shared" si="37"/>
        <v/>
      </c>
      <c r="AT79" s="39" t="str">
        <f t="shared" si="38"/>
        <v/>
      </c>
      <c r="AU79" s="39" t="str">
        <f t="shared" si="39"/>
        <v/>
      </c>
    </row>
    <row r="80" spans="1:47" x14ac:dyDescent="0.25">
      <c r="A80" s="92"/>
      <c r="B80" s="69"/>
      <c r="C80" s="69"/>
      <c r="H80" s="39">
        <f t="shared" si="42"/>
        <v>0</v>
      </c>
      <c r="I80" s="39">
        <f t="shared" si="43"/>
        <v>0</v>
      </c>
      <c r="J80" s="39">
        <f t="shared" si="44"/>
        <v>0</v>
      </c>
      <c r="M80" s="53"/>
      <c r="N80" s="39" t="str">
        <f t="shared" si="6"/>
        <v/>
      </c>
      <c r="O80" s="39" t="str">
        <f t="shared" si="7"/>
        <v/>
      </c>
      <c r="P80" s="39" t="str">
        <f t="shared" si="8"/>
        <v/>
      </c>
      <c r="Q80" s="39" t="str">
        <f t="shared" si="9"/>
        <v/>
      </c>
      <c r="R80" s="39" t="str">
        <f t="shared" si="10"/>
        <v/>
      </c>
      <c r="S80" s="39" t="str">
        <f t="shared" si="11"/>
        <v/>
      </c>
      <c r="T80" s="39" t="str">
        <f t="shared" si="12"/>
        <v/>
      </c>
      <c r="U80" s="39" t="str">
        <f t="shared" si="13"/>
        <v/>
      </c>
      <c r="V80" s="39" t="str">
        <f t="shared" si="14"/>
        <v/>
      </c>
      <c r="W80" s="39" t="str">
        <f t="shared" si="15"/>
        <v/>
      </c>
      <c r="X80" s="39" t="str">
        <f t="shared" si="16"/>
        <v/>
      </c>
      <c r="Y80" s="39" t="str">
        <f t="shared" si="17"/>
        <v/>
      </c>
      <c r="Z80" s="39" t="str">
        <f t="shared" si="18"/>
        <v/>
      </c>
      <c r="AA80" s="39" t="str">
        <f t="shared" si="19"/>
        <v/>
      </c>
      <c r="AB80" s="39" t="str">
        <f t="shared" si="20"/>
        <v/>
      </c>
      <c r="AC80" s="39" t="str">
        <f t="shared" si="21"/>
        <v/>
      </c>
      <c r="AD80" s="39" t="str">
        <f t="shared" si="22"/>
        <v/>
      </c>
      <c r="AE80" s="39" t="str">
        <f t="shared" si="23"/>
        <v/>
      </c>
      <c r="AF80" s="39" t="str">
        <f t="shared" si="24"/>
        <v/>
      </c>
      <c r="AG80" s="39" t="str">
        <f t="shared" si="25"/>
        <v/>
      </c>
      <c r="AH80" s="39" t="str">
        <f t="shared" si="26"/>
        <v/>
      </c>
      <c r="AI80" s="39" t="str">
        <f t="shared" si="27"/>
        <v/>
      </c>
      <c r="AJ80" s="39" t="str">
        <f t="shared" si="28"/>
        <v/>
      </c>
      <c r="AK80" s="39" t="str">
        <f t="shared" si="29"/>
        <v/>
      </c>
      <c r="AL80" s="39" t="str">
        <f t="shared" si="30"/>
        <v/>
      </c>
      <c r="AM80" s="39" t="str">
        <f t="shared" si="31"/>
        <v/>
      </c>
      <c r="AN80" s="39" t="str">
        <f t="shared" si="32"/>
        <v/>
      </c>
      <c r="AO80" s="39" t="str">
        <f t="shared" si="33"/>
        <v/>
      </c>
      <c r="AP80" s="39" t="str">
        <f t="shared" si="34"/>
        <v/>
      </c>
      <c r="AQ80" s="39" t="str">
        <f t="shared" si="35"/>
        <v/>
      </c>
      <c r="AR80" s="39" t="str">
        <f t="shared" si="36"/>
        <v/>
      </c>
      <c r="AS80" s="39" t="str">
        <f t="shared" si="37"/>
        <v/>
      </c>
      <c r="AT80" s="39" t="str">
        <f t="shared" si="38"/>
        <v/>
      </c>
      <c r="AU80" s="39" t="str">
        <f t="shared" si="39"/>
        <v/>
      </c>
    </row>
    <row r="81" spans="1:47" x14ac:dyDescent="0.25">
      <c r="A81" s="92"/>
      <c r="B81" s="69"/>
      <c r="C81" s="69"/>
      <c r="H81" s="39">
        <f t="shared" si="42"/>
        <v>0</v>
      </c>
      <c r="I81" s="39">
        <f t="shared" si="43"/>
        <v>0</v>
      </c>
      <c r="J81" s="39">
        <f t="shared" si="44"/>
        <v>0</v>
      </c>
      <c r="M81" s="53"/>
      <c r="N81" s="39" t="str">
        <f t="shared" si="6"/>
        <v/>
      </c>
      <c r="O81" s="39" t="str">
        <f t="shared" si="7"/>
        <v/>
      </c>
      <c r="P81" s="39" t="str">
        <f t="shared" si="8"/>
        <v/>
      </c>
      <c r="Q81" s="39" t="str">
        <f t="shared" si="9"/>
        <v/>
      </c>
      <c r="R81" s="39" t="str">
        <f t="shared" si="10"/>
        <v/>
      </c>
      <c r="S81" s="39" t="str">
        <f t="shared" si="11"/>
        <v/>
      </c>
      <c r="T81" s="39" t="str">
        <f t="shared" si="12"/>
        <v/>
      </c>
      <c r="U81" s="39" t="str">
        <f t="shared" si="13"/>
        <v/>
      </c>
      <c r="V81" s="39" t="str">
        <f t="shared" si="14"/>
        <v/>
      </c>
      <c r="W81" s="39" t="str">
        <f t="shared" si="15"/>
        <v/>
      </c>
      <c r="X81" s="39" t="str">
        <f t="shared" si="16"/>
        <v/>
      </c>
      <c r="Y81" s="39" t="str">
        <f t="shared" si="17"/>
        <v/>
      </c>
      <c r="Z81" s="39" t="str">
        <f t="shared" si="18"/>
        <v/>
      </c>
      <c r="AA81" s="39" t="str">
        <f t="shared" si="19"/>
        <v/>
      </c>
      <c r="AB81" s="39" t="str">
        <f t="shared" si="20"/>
        <v/>
      </c>
      <c r="AC81" s="39" t="str">
        <f t="shared" si="21"/>
        <v/>
      </c>
      <c r="AD81" s="39" t="str">
        <f t="shared" si="22"/>
        <v/>
      </c>
      <c r="AE81" s="39" t="str">
        <f t="shared" si="23"/>
        <v/>
      </c>
      <c r="AF81" s="39" t="str">
        <f t="shared" si="24"/>
        <v/>
      </c>
      <c r="AG81" s="39" t="str">
        <f t="shared" si="25"/>
        <v/>
      </c>
      <c r="AH81" s="39" t="str">
        <f t="shared" si="26"/>
        <v/>
      </c>
      <c r="AI81" s="39" t="str">
        <f t="shared" si="27"/>
        <v/>
      </c>
      <c r="AJ81" s="39" t="str">
        <f t="shared" si="28"/>
        <v/>
      </c>
      <c r="AK81" s="39" t="str">
        <f t="shared" si="29"/>
        <v/>
      </c>
      <c r="AL81" s="39" t="str">
        <f t="shared" si="30"/>
        <v/>
      </c>
      <c r="AM81" s="39" t="str">
        <f t="shared" si="31"/>
        <v/>
      </c>
      <c r="AN81" s="39" t="str">
        <f t="shared" si="32"/>
        <v/>
      </c>
      <c r="AO81" s="39" t="str">
        <f t="shared" si="33"/>
        <v/>
      </c>
      <c r="AP81" s="39" t="str">
        <f t="shared" si="34"/>
        <v/>
      </c>
      <c r="AQ81" s="39" t="str">
        <f t="shared" si="35"/>
        <v/>
      </c>
      <c r="AR81" s="39" t="str">
        <f t="shared" si="36"/>
        <v/>
      </c>
      <c r="AS81" s="39" t="str">
        <f t="shared" si="37"/>
        <v/>
      </c>
      <c r="AT81" s="39" t="str">
        <f t="shared" si="38"/>
        <v/>
      </c>
      <c r="AU81" s="39" t="str">
        <f t="shared" si="39"/>
        <v/>
      </c>
    </row>
    <row r="82" spans="1:47" x14ac:dyDescent="0.25">
      <c r="A82" s="92"/>
      <c r="B82" s="69"/>
      <c r="C82" s="69"/>
      <c r="H82" s="39">
        <f t="shared" si="42"/>
        <v>0</v>
      </c>
      <c r="I82" s="39">
        <f t="shared" si="43"/>
        <v>0</v>
      </c>
      <c r="J82" s="39">
        <f t="shared" si="44"/>
        <v>0</v>
      </c>
      <c r="M82" s="53"/>
      <c r="N82" s="39" t="str">
        <f t="shared" si="6"/>
        <v/>
      </c>
      <c r="O82" s="39" t="str">
        <f t="shared" si="7"/>
        <v/>
      </c>
      <c r="P82" s="39" t="str">
        <f t="shared" si="8"/>
        <v/>
      </c>
      <c r="Q82" s="39" t="str">
        <f t="shared" si="9"/>
        <v/>
      </c>
      <c r="R82" s="39" t="str">
        <f t="shared" si="10"/>
        <v/>
      </c>
      <c r="S82" s="39" t="str">
        <f t="shared" si="11"/>
        <v/>
      </c>
      <c r="T82" s="39" t="str">
        <f t="shared" si="12"/>
        <v/>
      </c>
      <c r="U82" s="39" t="str">
        <f t="shared" si="13"/>
        <v/>
      </c>
      <c r="V82" s="39" t="str">
        <f t="shared" si="14"/>
        <v/>
      </c>
      <c r="W82" s="39" t="str">
        <f t="shared" si="15"/>
        <v/>
      </c>
      <c r="X82" s="39" t="str">
        <f t="shared" si="16"/>
        <v/>
      </c>
      <c r="Y82" s="39" t="str">
        <f t="shared" si="17"/>
        <v/>
      </c>
      <c r="Z82" s="39" t="str">
        <f t="shared" si="18"/>
        <v/>
      </c>
      <c r="AA82" s="39" t="str">
        <f t="shared" si="19"/>
        <v/>
      </c>
      <c r="AB82" s="39" t="str">
        <f t="shared" si="20"/>
        <v/>
      </c>
      <c r="AC82" s="39" t="str">
        <f t="shared" si="21"/>
        <v/>
      </c>
      <c r="AD82" s="39" t="str">
        <f t="shared" si="22"/>
        <v/>
      </c>
      <c r="AE82" s="39" t="str">
        <f t="shared" si="23"/>
        <v/>
      </c>
      <c r="AF82" s="39" t="str">
        <f t="shared" si="24"/>
        <v/>
      </c>
      <c r="AG82" s="39" t="str">
        <f t="shared" si="25"/>
        <v/>
      </c>
      <c r="AH82" s="39" t="str">
        <f t="shared" si="26"/>
        <v/>
      </c>
      <c r="AI82" s="39" t="str">
        <f t="shared" si="27"/>
        <v/>
      </c>
      <c r="AJ82" s="39" t="str">
        <f t="shared" si="28"/>
        <v/>
      </c>
      <c r="AK82" s="39" t="str">
        <f t="shared" si="29"/>
        <v/>
      </c>
      <c r="AL82" s="39" t="str">
        <f t="shared" si="30"/>
        <v/>
      </c>
      <c r="AM82" s="39" t="str">
        <f t="shared" si="31"/>
        <v/>
      </c>
      <c r="AN82" s="39" t="str">
        <f t="shared" si="32"/>
        <v/>
      </c>
      <c r="AO82" s="39" t="str">
        <f t="shared" si="33"/>
        <v/>
      </c>
      <c r="AP82" s="39" t="str">
        <f t="shared" si="34"/>
        <v/>
      </c>
      <c r="AQ82" s="39" t="str">
        <f t="shared" si="35"/>
        <v/>
      </c>
      <c r="AR82" s="39" t="str">
        <f t="shared" si="36"/>
        <v/>
      </c>
      <c r="AS82" s="39" t="str">
        <f t="shared" si="37"/>
        <v/>
      </c>
      <c r="AT82" s="39" t="str">
        <f t="shared" si="38"/>
        <v/>
      </c>
      <c r="AU82" s="39" t="str">
        <f t="shared" si="39"/>
        <v/>
      </c>
    </row>
    <row r="83" spans="1:47" x14ac:dyDescent="0.25">
      <c r="A83" s="92"/>
      <c r="B83" s="69"/>
      <c r="C83" s="69"/>
      <c r="H83" s="39">
        <f t="shared" si="42"/>
        <v>0</v>
      </c>
      <c r="I83" s="39">
        <f t="shared" si="43"/>
        <v>0</v>
      </c>
      <c r="J83" s="39">
        <f t="shared" si="44"/>
        <v>0</v>
      </c>
      <c r="M83" s="53"/>
      <c r="N83" s="39" t="str">
        <f t="shared" si="6"/>
        <v/>
      </c>
      <c r="O83" s="39" t="str">
        <f t="shared" si="7"/>
        <v/>
      </c>
      <c r="P83" s="39" t="str">
        <f t="shared" si="8"/>
        <v/>
      </c>
      <c r="Q83" s="39" t="str">
        <f t="shared" si="9"/>
        <v/>
      </c>
      <c r="R83" s="39" t="str">
        <f t="shared" si="10"/>
        <v/>
      </c>
      <c r="S83" s="39" t="str">
        <f t="shared" si="11"/>
        <v/>
      </c>
      <c r="T83" s="39" t="str">
        <f t="shared" si="12"/>
        <v/>
      </c>
      <c r="U83" s="39" t="str">
        <f t="shared" si="13"/>
        <v/>
      </c>
      <c r="V83" s="39" t="str">
        <f t="shared" si="14"/>
        <v/>
      </c>
      <c r="W83" s="39" t="str">
        <f t="shared" si="15"/>
        <v/>
      </c>
      <c r="X83" s="39" t="str">
        <f t="shared" si="16"/>
        <v/>
      </c>
      <c r="Y83" s="39" t="str">
        <f t="shared" si="17"/>
        <v/>
      </c>
      <c r="Z83" s="39" t="str">
        <f t="shared" si="18"/>
        <v/>
      </c>
      <c r="AA83" s="39" t="str">
        <f t="shared" si="19"/>
        <v/>
      </c>
      <c r="AB83" s="39" t="str">
        <f t="shared" si="20"/>
        <v/>
      </c>
      <c r="AC83" s="39" t="str">
        <f t="shared" si="21"/>
        <v/>
      </c>
      <c r="AD83" s="39" t="str">
        <f t="shared" si="22"/>
        <v/>
      </c>
      <c r="AE83" s="39" t="str">
        <f t="shared" si="23"/>
        <v/>
      </c>
      <c r="AF83" s="39" t="str">
        <f t="shared" si="24"/>
        <v/>
      </c>
      <c r="AG83" s="39" t="str">
        <f t="shared" si="25"/>
        <v/>
      </c>
      <c r="AH83" s="39" t="str">
        <f t="shared" si="26"/>
        <v/>
      </c>
      <c r="AI83" s="39" t="str">
        <f t="shared" si="27"/>
        <v/>
      </c>
      <c r="AJ83" s="39" t="str">
        <f t="shared" si="28"/>
        <v/>
      </c>
      <c r="AK83" s="39" t="str">
        <f t="shared" si="29"/>
        <v/>
      </c>
      <c r="AL83" s="39" t="str">
        <f t="shared" si="30"/>
        <v/>
      </c>
      <c r="AM83" s="39" t="str">
        <f t="shared" si="31"/>
        <v/>
      </c>
      <c r="AN83" s="39" t="str">
        <f t="shared" si="32"/>
        <v/>
      </c>
      <c r="AO83" s="39" t="str">
        <f t="shared" si="33"/>
        <v/>
      </c>
      <c r="AP83" s="39" t="str">
        <f t="shared" si="34"/>
        <v/>
      </c>
      <c r="AQ83" s="39" t="str">
        <f t="shared" si="35"/>
        <v/>
      </c>
      <c r="AR83" s="39" t="str">
        <f t="shared" si="36"/>
        <v/>
      </c>
      <c r="AS83" s="39" t="str">
        <f t="shared" si="37"/>
        <v/>
      </c>
      <c r="AT83" s="39" t="str">
        <f t="shared" si="38"/>
        <v/>
      </c>
      <c r="AU83" s="39" t="str">
        <f t="shared" si="39"/>
        <v/>
      </c>
    </row>
    <row r="84" spans="1:47" x14ac:dyDescent="0.25">
      <c r="A84" s="92"/>
      <c r="B84" s="69"/>
      <c r="C84" s="69"/>
      <c r="H84" s="39">
        <f t="shared" si="42"/>
        <v>0</v>
      </c>
      <c r="I84" s="39">
        <f t="shared" si="43"/>
        <v>0</v>
      </c>
      <c r="J84" s="39">
        <f t="shared" si="44"/>
        <v>0</v>
      </c>
      <c r="M84" s="53"/>
      <c r="N84" s="39" t="str">
        <f t="shared" si="6"/>
        <v/>
      </c>
      <c r="O84" s="39" t="str">
        <f t="shared" si="7"/>
        <v/>
      </c>
      <c r="P84" s="39" t="str">
        <f t="shared" si="8"/>
        <v/>
      </c>
      <c r="Q84" s="39" t="str">
        <f t="shared" si="9"/>
        <v/>
      </c>
      <c r="R84" s="39" t="str">
        <f t="shared" si="10"/>
        <v/>
      </c>
      <c r="S84" s="39" t="str">
        <f t="shared" si="11"/>
        <v/>
      </c>
      <c r="T84" s="39" t="str">
        <f t="shared" si="12"/>
        <v/>
      </c>
      <c r="U84" s="39" t="str">
        <f t="shared" si="13"/>
        <v/>
      </c>
      <c r="V84" s="39" t="str">
        <f t="shared" si="14"/>
        <v/>
      </c>
      <c r="W84" s="39" t="str">
        <f t="shared" si="15"/>
        <v/>
      </c>
      <c r="X84" s="39" t="str">
        <f t="shared" si="16"/>
        <v/>
      </c>
      <c r="Y84" s="39" t="str">
        <f t="shared" si="17"/>
        <v/>
      </c>
      <c r="Z84" s="39" t="str">
        <f t="shared" si="18"/>
        <v/>
      </c>
      <c r="AA84" s="39" t="str">
        <f t="shared" si="19"/>
        <v/>
      </c>
      <c r="AB84" s="39" t="str">
        <f t="shared" si="20"/>
        <v/>
      </c>
      <c r="AC84" s="39" t="str">
        <f t="shared" si="21"/>
        <v/>
      </c>
      <c r="AD84" s="39" t="str">
        <f t="shared" si="22"/>
        <v/>
      </c>
      <c r="AE84" s="39" t="str">
        <f t="shared" si="23"/>
        <v/>
      </c>
      <c r="AF84" s="39" t="str">
        <f t="shared" si="24"/>
        <v/>
      </c>
      <c r="AG84" s="39" t="str">
        <f t="shared" si="25"/>
        <v/>
      </c>
      <c r="AH84" s="39" t="str">
        <f t="shared" si="26"/>
        <v/>
      </c>
      <c r="AI84" s="39" t="str">
        <f t="shared" si="27"/>
        <v/>
      </c>
      <c r="AJ84" s="39" t="str">
        <f t="shared" si="28"/>
        <v/>
      </c>
      <c r="AK84" s="39" t="str">
        <f t="shared" si="29"/>
        <v/>
      </c>
      <c r="AL84" s="39" t="str">
        <f t="shared" si="30"/>
        <v/>
      </c>
      <c r="AM84" s="39" t="str">
        <f t="shared" si="31"/>
        <v/>
      </c>
      <c r="AN84" s="39" t="str">
        <f t="shared" si="32"/>
        <v/>
      </c>
      <c r="AO84" s="39" t="str">
        <f t="shared" si="33"/>
        <v/>
      </c>
      <c r="AP84" s="39" t="str">
        <f t="shared" si="34"/>
        <v/>
      </c>
      <c r="AQ84" s="39" t="str">
        <f t="shared" si="35"/>
        <v/>
      </c>
      <c r="AR84" s="39" t="str">
        <f t="shared" si="36"/>
        <v/>
      </c>
      <c r="AS84" s="39" t="str">
        <f t="shared" si="37"/>
        <v/>
      </c>
      <c r="AT84" s="39" t="str">
        <f t="shared" si="38"/>
        <v/>
      </c>
      <c r="AU84" s="39" t="str">
        <f t="shared" si="39"/>
        <v/>
      </c>
    </row>
    <row r="85" spans="1:47" x14ac:dyDescent="0.25">
      <c r="A85" s="92"/>
      <c r="B85" s="69"/>
      <c r="C85" s="69"/>
      <c r="H85" s="39">
        <f t="shared" si="42"/>
        <v>0</v>
      </c>
      <c r="I85" s="39">
        <f t="shared" si="43"/>
        <v>0</v>
      </c>
      <c r="J85" s="39">
        <f t="shared" si="44"/>
        <v>0</v>
      </c>
      <c r="M85" s="53"/>
      <c r="N85" s="39" t="str">
        <f t="shared" si="6"/>
        <v/>
      </c>
      <c r="O85" s="39" t="str">
        <f t="shared" si="7"/>
        <v/>
      </c>
      <c r="P85" s="39" t="str">
        <f t="shared" si="8"/>
        <v/>
      </c>
      <c r="Q85" s="39" t="str">
        <f t="shared" si="9"/>
        <v/>
      </c>
      <c r="R85" s="39" t="str">
        <f t="shared" si="10"/>
        <v/>
      </c>
      <c r="S85" s="39" t="str">
        <f t="shared" si="11"/>
        <v/>
      </c>
      <c r="T85" s="39" t="str">
        <f t="shared" si="12"/>
        <v/>
      </c>
      <c r="U85" s="39" t="str">
        <f t="shared" si="13"/>
        <v/>
      </c>
      <c r="V85" s="39" t="str">
        <f t="shared" si="14"/>
        <v/>
      </c>
      <c r="W85" s="39" t="str">
        <f t="shared" si="15"/>
        <v/>
      </c>
      <c r="X85" s="39" t="str">
        <f t="shared" si="16"/>
        <v/>
      </c>
      <c r="Y85" s="39" t="str">
        <f t="shared" si="17"/>
        <v/>
      </c>
      <c r="Z85" s="39" t="str">
        <f t="shared" si="18"/>
        <v/>
      </c>
      <c r="AA85" s="39" t="str">
        <f t="shared" si="19"/>
        <v/>
      </c>
      <c r="AB85" s="39" t="str">
        <f t="shared" si="20"/>
        <v/>
      </c>
      <c r="AC85" s="39" t="str">
        <f t="shared" si="21"/>
        <v/>
      </c>
      <c r="AD85" s="39" t="str">
        <f t="shared" si="22"/>
        <v/>
      </c>
      <c r="AE85" s="39" t="str">
        <f t="shared" si="23"/>
        <v/>
      </c>
      <c r="AF85" s="39" t="str">
        <f t="shared" si="24"/>
        <v/>
      </c>
      <c r="AG85" s="39" t="str">
        <f t="shared" si="25"/>
        <v/>
      </c>
      <c r="AH85" s="39" t="str">
        <f t="shared" si="26"/>
        <v/>
      </c>
      <c r="AI85" s="39" t="str">
        <f t="shared" si="27"/>
        <v/>
      </c>
      <c r="AJ85" s="39" t="str">
        <f t="shared" si="28"/>
        <v/>
      </c>
      <c r="AK85" s="39" t="str">
        <f t="shared" si="29"/>
        <v/>
      </c>
      <c r="AL85" s="39" t="str">
        <f t="shared" si="30"/>
        <v/>
      </c>
      <c r="AM85" s="39" t="str">
        <f t="shared" si="31"/>
        <v/>
      </c>
      <c r="AN85" s="39" t="str">
        <f t="shared" si="32"/>
        <v/>
      </c>
      <c r="AO85" s="39" t="str">
        <f t="shared" si="33"/>
        <v/>
      </c>
      <c r="AP85" s="39" t="str">
        <f t="shared" si="34"/>
        <v/>
      </c>
      <c r="AQ85" s="39" t="str">
        <f t="shared" si="35"/>
        <v/>
      </c>
      <c r="AR85" s="39" t="str">
        <f t="shared" si="36"/>
        <v/>
      </c>
      <c r="AS85" s="39" t="str">
        <f t="shared" si="37"/>
        <v/>
      </c>
      <c r="AT85" s="39" t="str">
        <f t="shared" si="38"/>
        <v/>
      </c>
      <c r="AU85" s="39" t="str">
        <f t="shared" si="39"/>
        <v/>
      </c>
    </row>
    <row r="86" spans="1:47" x14ac:dyDescent="0.25">
      <c r="A86" s="92"/>
      <c r="B86" s="69"/>
      <c r="C86" s="69"/>
      <c r="H86" s="39">
        <f t="shared" si="42"/>
        <v>0</v>
      </c>
      <c r="I86" s="39">
        <f t="shared" si="43"/>
        <v>0</v>
      </c>
      <c r="J86" s="39">
        <f t="shared" si="44"/>
        <v>0</v>
      </c>
      <c r="M86" s="53"/>
      <c r="N86" s="39" t="str">
        <f t="shared" si="6"/>
        <v/>
      </c>
      <c r="O86" s="39" t="str">
        <f t="shared" si="7"/>
        <v/>
      </c>
      <c r="P86" s="39" t="str">
        <f t="shared" si="8"/>
        <v/>
      </c>
      <c r="Q86" s="39" t="str">
        <f t="shared" si="9"/>
        <v/>
      </c>
      <c r="R86" s="39" t="str">
        <f t="shared" si="10"/>
        <v/>
      </c>
      <c r="S86" s="39" t="str">
        <f t="shared" si="11"/>
        <v/>
      </c>
      <c r="T86" s="39" t="str">
        <f t="shared" si="12"/>
        <v/>
      </c>
      <c r="U86" s="39" t="str">
        <f t="shared" si="13"/>
        <v/>
      </c>
      <c r="V86" s="39" t="str">
        <f t="shared" si="14"/>
        <v/>
      </c>
      <c r="W86" s="39" t="str">
        <f t="shared" si="15"/>
        <v/>
      </c>
      <c r="X86" s="39" t="str">
        <f t="shared" si="16"/>
        <v/>
      </c>
      <c r="Y86" s="39" t="str">
        <f t="shared" si="17"/>
        <v/>
      </c>
      <c r="Z86" s="39" t="str">
        <f t="shared" si="18"/>
        <v/>
      </c>
      <c r="AA86" s="39" t="str">
        <f t="shared" si="19"/>
        <v/>
      </c>
      <c r="AB86" s="39" t="str">
        <f t="shared" si="20"/>
        <v/>
      </c>
      <c r="AC86" s="39" t="str">
        <f t="shared" si="21"/>
        <v/>
      </c>
      <c r="AD86" s="39" t="str">
        <f t="shared" si="22"/>
        <v/>
      </c>
      <c r="AE86" s="39" t="str">
        <f t="shared" si="23"/>
        <v/>
      </c>
      <c r="AF86" s="39" t="str">
        <f t="shared" si="24"/>
        <v/>
      </c>
      <c r="AG86" s="39" t="str">
        <f t="shared" si="25"/>
        <v/>
      </c>
      <c r="AH86" s="39" t="str">
        <f t="shared" si="26"/>
        <v/>
      </c>
      <c r="AI86" s="39" t="str">
        <f t="shared" si="27"/>
        <v/>
      </c>
      <c r="AJ86" s="39" t="str">
        <f t="shared" si="28"/>
        <v/>
      </c>
      <c r="AK86" s="39" t="str">
        <f t="shared" si="29"/>
        <v/>
      </c>
      <c r="AL86" s="39" t="str">
        <f t="shared" si="30"/>
        <v/>
      </c>
      <c r="AM86" s="39" t="str">
        <f t="shared" si="31"/>
        <v/>
      </c>
      <c r="AN86" s="39" t="str">
        <f t="shared" si="32"/>
        <v/>
      </c>
      <c r="AO86" s="39" t="str">
        <f t="shared" si="33"/>
        <v/>
      </c>
      <c r="AP86" s="39" t="str">
        <f t="shared" si="34"/>
        <v/>
      </c>
      <c r="AQ86" s="39" t="str">
        <f t="shared" si="35"/>
        <v/>
      </c>
      <c r="AR86" s="39" t="str">
        <f t="shared" si="36"/>
        <v/>
      </c>
      <c r="AS86" s="39" t="str">
        <f t="shared" si="37"/>
        <v/>
      </c>
      <c r="AT86" s="39" t="str">
        <f t="shared" si="38"/>
        <v/>
      </c>
      <c r="AU86" s="39" t="str">
        <f t="shared" si="39"/>
        <v/>
      </c>
    </row>
    <row r="87" spans="1:47" x14ac:dyDescent="0.25">
      <c r="A87" s="92"/>
      <c r="B87" s="69"/>
      <c r="C87" s="69"/>
      <c r="H87" s="39">
        <f t="shared" si="42"/>
        <v>0</v>
      </c>
      <c r="I87" s="39">
        <f t="shared" si="43"/>
        <v>0</v>
      </c>
      <c r="J87" s="39">
        <f t="shared" si="44"/>
        <v>0</v>
      </c>
      <c r="M87" s="53"/>
      <c r="N87" s="39" t="str">
        <f t="shared" si="6"/>
        <v/>
      </c>
      <c r="O87" s="39" t="str">
        <f t="shared" si="7"/>
        <v/>
      </c>
      <c r="P87" s="39" t="str">
        <f t="shared" si="8"/>
        <v/>
      </c>
      <c r="Q87" s="39" t="str">
        <f t="shared" si="9"/>
        <v/>
      </c>
      <c r="R87" s="39" t="str">
        <f t="shared" si="10"/>
        <v/>
      </c>
      <c r="S87" s="39" t="str">
        <f t="shared" si="11"/>
        <v/>
      </c>
      <c r="T87" s="39" t="str">
        <f t="shared" si="12"/>
        <v/>
      </c>
      <c r="U87" s="39" t="str">
        <f t="shared" si="13"/>
        <v/>
      </c>
      <c r="V87" s="39" t="str">
        <f t="shared" si="14"/>
        <v/>
      </c>
      <c r="W87" s="39" t="str">
        <f t="shared" si="15"/>
        <v/>
      </c>
      <c r="X87" s="39" t="str">
        <f t="shared" si="16"/>
        <v/>
      </c>
      <c r="Y87" s="39" t="str">
        <f t="shared" si="17"/>
        <v/>
      </c>
      <c r="Z87" s="39" t="str">
        <f t="shared" si="18"/>
        <v/>
      </c>
      <c r="AA87" s="39" t="str">
        <f t="shared" si="19"/>
        <v/>
      </c>
      <c r="AB87" s="39" t="str">
        <f t="shared" si="20"/>
        <v/>
      </c>
      <c r="AC87" s="39" t="str">
        <f t="shared" si="21"/>
        <v/>
      </c>
      <c r="AD87" s="39" t="str">
        <f t="shared" si="22"/>
        <v/>
      </c>
      <c r="AE87" s="39" t="str">
        <f t="shared" si="23"/>
        <v/>
      </c>
      <c r="AF87" s="39" t="str">
        <f t="shared" si="24"/>
        <v/>
      </c>
      <c r="AG87" s="39" t="str">
        <f t="shared" si="25"/>
        <v/>
      </c>
      <c r="AH87" s="39" t="str">
        <f t="shared" si="26"/>
        <v/>
      </c>
      <c r="AI87" s="39" t="str">
        <f t="shared" si="27"/>
        <v/>
      </c>
      <c r="AJ87" s="39" t="str">
        <f t="shared" si="28"/>
        <v/>
      </c>
      <c r="AK87" s="39" t="str">
        <f t="shared" si="29"/>
        <v/>
      </c>
      <c r="AL87" s="39" t="str">
        <f t="shared" si="30"/>
        <v/>
      </c>
      <c r="AM87" s="39" t="str">
        <f t="shared" si="31"/>
        <v/>
      </c>
      <c r="AN87" s="39" t="str">
        <f t="shared" si="32"/>
        <v/>
      </c>
      <c r="AO87" s="39" t="str">
        <f t="shared" si="33"/>
        <v/>
      </c>
      <c r="AP87" s="39" t="str">
        <f t="shared" si="34"/>
        <v/>
      </c>
      <c r="AQ87" s="39" t="str">
        <f t="shared" si="35"/>
        <v/>
      </c>
      <c r="AR87" s="39" t="str">
        <f t="shared" si="36"/>
        <v/>
      </c>
      <c r="AS87" s="39" t="str">
        <f t="shared" si="37"/>
        <v/>
      </c>
      <c r="AT87" s="39" t="str">
        <f t="shared" si="38"/>
        <v/>
      </c>
      <c r="AU87" s="39" t="str">
        <f t="shared" si="39"/>
        <v/>
      </c>
    </row>
    <row r="88" spans="1:47" x14ac:dyDescent="0.25">
      <c r="A88" s="92"/>
      <c r="B88" s="69"/>
      <c r="C88" s="69"/>
      <c r="H88" s="39">
        <f t="shared" si="42"/>
        <v>0</v>
      </c>
      <c r="I88" s="39">
        <f t="shared" si="43"/>
        <v>0</v>
      </c>
      <c r="J88" s="39">
        <f t="shared" si="44"/>
        <v>0</v>
      </c>
      <c r="M88" s="53"/>
      <c r="N88" s="39" t="str">
        <f t="shared" si="6"/>
        <v/>
      </c>
      <c r="O88" s="39" t="str">
        <f t="shared" si="7"/>
        <v/>
      </c>
      <c r="P88" s="39" t="str">
        <f t="shared" si="8"/>
        <v/>
      </c>
      <c r="Q88" s="39" t="str">
        <f t="shared" si="9"/>
        <v/>
      </c>
      <c r="R88" s="39" t="str">
        <f t="shared" si="10"/>
        <v/>
      </c>
      <c r="S88" s="39" t="str">
        <f t="shared" si="11"/>
        <v/>
      </c>
      <c r="T88" s="39" t="str">
        <f t="shared" si="12"/>
        <v/>
      </c>
      <c r="U88" s="39" t="str">
        <f t="shared" si="13"/>
        <v/>
      </c>
      <c r="V88" s="39" t="str">
        <f t="shared" si="14"/>
        <v/>
      </c>
      <c r="W88" s="39" t="str">
        <f t="shared" si="15"/>
        <v/>
      </c>
      <c r="X88" s="39" t="str">
        <f t="shared" si="16"/>
        <v/>
      </c>
      <c r="Y88" s="39" t="str">
        <f t="shared" si="17"/>
        <v/>
      </c>
      <c r="Z88" s="39" t="str">
        <f t="shared" si="18"/>
        <v/>
      </c>
      <c r="AA88" s="39" t="str">
        <f t="shared" si="19"/>
        <v/>
      </c>
      <c r="AB88" s="39" t="str">
        <f t="shared" si="20"/>
        <v/>
      </c>
      <c r="AC88" s="39" t="str">
        <f t="shared" si="21"/>
        <v/>
      </c>
      <c r="AD88" s="39" t="str">
        <f t="shared" si="22"/>
        <v/>
      </c>
      <c r="AE88" s="39" t="str">
        <f t="shared" si="23"/>
        <v/>
      </c>
      <c r="AF88" s="39" t="str">
        <f t="shared" si="24"/>
        <v/>
      </c>
      <c r="AG88" s="39" t="str">
        <f t="shared" si="25"/>
        <v/>
      </c>
      <c r="AH88" s="39" t="str">
        <f t="shared" si="26"/>
        <v/>
      </c>
      <c r="AI88" s="39" t="str">
        <f t="shared" si="27"/>
        <v/>
      </c>
      <c r="AJ88" s="39" t="str">
        <f t="shared" si="28"/>
        <v/>
      </c>
      <c r="AK88" s="39" t="str">
        <f t="shared" si="29"/>
        <v/>
      </c>
      <c r="AL88" s="39" t="str">
        <f t="shared" si="30"/>
        <v/>
      </c>
      <c r="AM88" s="39" t="str">
        <f t="shared" si="31"/>
        <v/>
      </c>
      <c r="AN88" s="39" t="str">
        <f t="shared" si="32"/>
        <v/>
      </c>
      <c r="AO88" s="39" t="str">
        <f t="shared" si="33"/>
        <v/>
      </c>
      <c r="AP88" s="39" t="str">
        <f t="shared" si="34"/>
        <v/>
      </c>
      <c r="AQ88" s="39" t="str">
        <f t="shared" si="35"/>
        <v/>
      </c>
      <c r="AR88" s="39" t="str">
        <f t="shared" si="36"/>
        <v/>
      </c>
      <c r="AS88" s="39" t="str">
        <f t="shared" si="37"/>
        <v/>
      </c>
      <c r="AT88" s="39" t="str">
        <f t="shared" si="38"/>
        <v/>
      </c>
      <c r="AU88" s="39" t="str">
        <f t="shared" si="39"/>
        <v/>
      </c>
    </row>
    <row r="89" spans="1:47" x14ac:dyDescent="0.25">
      <c r="A89" s="92"/>
      <c r="B89" s="69"/>
      <c r="C89" s="69"/>
      <c r="H89" s="39">
        <f t="shared" si="42"/>
        <v>0</v>
      </c>
      <c r="I89" s="39">
        <f t="shared" si="43"/>
        <v>0</v>
      </c>
      <c r="J89" s="39">
        <f t="shared" si="44"/>
        <v>0</v>
      </c>
      <c r="M89" s="53"/>
      <c r="N89" s="39" t="str">
        <f t="shared" si="6"/>
        <v/>
      </c>
      <c r="O89" s="39" t="str">
        <f t="shared" si="7"/>
        <v/>
      </c>
      <c r="P89" s="39" t="str">
        <f t="shared" si="8"/>
        <v/>
      </c>
      <c r="Q89" s="39" t="str">
        <f t="shared" si="9"/>
        <v/>
      </c>
      <c r="R89" s="39" t="str">
        <f t="shared" si="10"/>
        <v/>
      </c>
      <c r="S89" s="39" t="str">
        <f t="shared" si="11"/>
        <v/>
      </c>
      <c r="T89" s="39" t="str">
        <f t="shared" si="12"/>
        <v/>
      </c>
      <c r="U89" s="39" t="str">
        <f t="shared" si="13"/>
        <v/>
      </c>
      <c r="V89" s="39" t="str">
        <f t="shared" si="14"/>
        <v/>
      </c>
      <c r="W89" s="39" t="str">
        <f t="shared" si="15"/>
        <v/>
      </c>
      <c r="X89" s="39" t="str">
        <f t="shared" si="16"/>
        <v/>
      </c>
      <c r="Y89" s="39" t="str">
        <f t="shared" si="17"/>
        <v/>
      </c>
      <c r="Z89" s="39" t="str">
        <f t="shared" si="18"/>
        <v/>
      </c>
      <c r="AA89" s="39" t="str">
        <f t="shared" si="19"/>
        <v/>
      </c>
      <c r="AB89" s="39" t="str">
        <f t="shared" si="20"/>
        <v/>
      </c>
      <c r="AC89" s="39" t="str">
        <f t="shared" si="21"/>
        <v/>
      </c>
      <c r="AD89" s="39" t="str">
        <f t="shared" si="22"/>
        <v/>
      </c>
      <c r="AE89" s="39" t="str">
        <f t="shared" si="23"/>
        <v/>
      </c>
      <c r="AF89" s="39" t="str">
        <f t="shared" si="24"/>
        <v/>
      </c>
      <c r="AG89" s="39" t="str">
        <f t="shared" si="25"/>
        <v/>
      </c>
      <c r="AH89" s="39" t="str">
        <f t="shared" si="26"/>
        <v/>
      </c>
      <c r="AI89" s="39" t="str">
        <f t="shared" si="27"/>
        <v/>
      </c>
      <c r="AJ89" s="39" t="str">
        <f t="shared" si="28"/>
        <v/>
      </c>
      <c r="AK89" s="39" t="str">
        <f t="shared" si="29"/>
        <v/>
      </c>
      <c r="AL89" s="39" t="str">
        <f t="shared" si="30"/>
        <v/>
      </c>
      <c r="AM89" s="39" t="str">
        <f t="shared" si="31"/>
        <v/>
      </c>
      <c r="AN89" s="39" t="str">
        <f t="shared" si="32"/>
        <v/>
      </c>
      <c r="AO89" s="39" t="str">
        <f t="shared" si="33"/>
        <v/>
      </c>
      <c r="AP89" s="39" t="str">
        <f t="shared" si="34"/>
        <v/>
      </c>
      <c r="AQ89" s="39" t="str">
        <f t="shared" si="35"/>
        <v/>
      </c>
      <c r="AR89" s="39" t="str">
        <f t="shared" si="36"/>
        <v/>
      </c>
      <c r="AS89" s="39" t="str">
        <f t="shared" si="37"/>
        <v/>
      </c>
      <c r="AT89" s="39" t="str">
        <f t="shared" si="38"/>
        <v/>
      </c>
      <c r="AU89" s="39" t="str">
        <f t="shared" si="39"/>
        <v/>
      </c>
    </row>
    <row r="90" spans="1:47" x14ac:dyDescent="0.25">
      <c r="A90" s="92"/>
      <c r="B90" s="69"/>
      <c r="C90" s="69"/>
      <c r="H90" s="39">
        <f t="shared" si="42"/>
        <v>0</v>
      </c>
      <c r="I90" s="39">
        <f t="shared" si="43"/>
        <v>0</v>
      </c>
      <c r="J90" s="39">
        <f t="shared" si="44"/>
        <v>0</v>
      </c>
      <c r="M90" s="53"/>
      <c r="N90" s="39" t="str">
        <f t="shared" si="6"/>
        <v/>
      </c>
      <c r="O90" s="39" t="str">
        <f t="shared" si="7"/>
        <v/>
      </c>
      <c r="P90" s="39" t="str">
        <f t="shared" si="8"/>
        <v/>
      </c>
      <c r="Q90" s="39" t="str">
        <f t="shared" si="9"/>
        <v/>
      </c>
      <c r="R90" s="39" t="str">
        <f t="shared" si="10"/>
        <v/>
      </c>
      <c r="S90" s="39" t="str">
        <f t="shared" si="11"/>
        <v/>
      </c>
      <c r="T90" s="39" t="str">
        <f t="shared" si="12"/>
        <v/>
      </c>
      <c r="U90" s="39" t="str">
        <f t="shared" si="13"/>
        <v/>
      </c>
      <c r="V90" s="39" t="str">
        <f t="shared" si="14"/>
        <v/>
      </c>
      <c r="W90" s="39" t="str">
        <f t="shared" si="15"/>
        <v/>
      </c>
      <c r="X90" s="39" t="str">
        <f t="shared" si="16"/>
        <v/>
      </c>
      <c r="Y90" s="39" t="str">
        <f t="shared" si="17"/>
        <v/>
      </c>
      <c r="Z90" s="39" t="str">
        <f t="shared" si="18"/>
        <v/>
      </c>
      <c r="AA90" s="39" t="str">
        <f t="shared" si="19"/>
        <v/>
      </c>
      <c r="AB90" s="39" t="str">
        <f t="shared" si="20"/>
        <v/>
      </c>
      <c r="AC90" s="39" t="str">
        <f t="shared" si="21"/>
        <v/>
      </c>
      <c r="AD90" s="39" t="str">
        <f t="shared" si="22"/>
        <v/>
      </c>
      <c r="AE90" s="39" t="str">
        <f t="shared" si="23"/>
        <v/>
      </c>
      <c r="AF90" s="39" t="str">
        <f t="shared" si="24"/>
        <v/>
      </c>
      <c r="AG90" s="39" t="str">
        <f t="shared" si="25"/>
        <v/>
      </c>
      <c r="AH90" s="39" t="str">
        <f t="shared" si="26"/>
        <v/>
      </c>
      <c r="AI90" s="39" t="str">
        <f t="shared" si="27"/>
        <v/>
      </c>
      <c r="AJ90" s="39" t="str">
        <f t="shared" si="28"/>
        <v/>
      </c>
      <c r="AK90" s="39" t="str">
        <f t="shared" si="29"/>
        <v/>
      </c>
      <c r="AL90" s="39" t="str">
        <f t="shared" si="30"/>
        <v/>
      </c>
      <c r="AM90" s="39" t="str">
        <f t="shared" si="31"/>
        <v/>
      </c>
      <c r="AN90" s="39" t="str">
        <f t="shared" si="32"/>
        <v/>
      </c>
      <c r="AO90" s="39" t="str">
        <f t="shared" si="33"/>
        <v/>
      </c>
      <c r="AP90" s="39" t="str">
        <f t="shared" si="34"/>
        <v/>
      </c>
      <c r="AQ90" s="39" t="str">
        <f t="shared" si="35"/>
        <v/>
      </c>
      <c r="AR90" s="39" t="str">
        <f t="shared" si="36"/>
        <v/>
      </c>
      <c r="AS90" s="39" t="str">
        <f t="shared" si="37"/>
        <v/>
      </c>
      <c r="AT90" s="39" t="str">
        <f t="shared" si="38"/>
        <v/>
      </c>
      <c r="AU90" s="39" t="str">
        <f t="shared" si="39"/>
        <v/>
      </c>
    </row>
    <row r="91" spans="1:47" x14ac:dyDescent="0.25">
      <c r="A91" s="92"/>
      <c r="B91" s="69"/>
      <c r="C91" s="69"/>
      <c r="H91" s="39">
        <f t="shared" si="42"/>
        <v>0</v>
      </c>
      <c r="I91" s="39">
        <f t="shared" si="43"/>
        <v>0</v>
      </c>
      <c r="J91" s="39">
        <f t="shared" si="44"/>
        <v>0</v>
      </c>
      <c r="M91" s="53"/>
      <c r="N91" s="39" t="str">
        <f t="shared" si="6"/>
        <v/>
      </c>
      <c r="O91" s="39" t="str">
        <f t="shared" si="7"/>
        <v/>
      </c>
      <c r="P91" s="39" t="str">
        <f t="shared" si="8"/>
        <v/>
      </c>
      <c r="Q91" s="39" t="str">
        <f t="shared" si="9"/>
        <v/>
      </c>
      <c r="R91" s="39" t="str">
        <f t="shared" si="10"/>
        <v/>
      </c>
      <c r="S91" s="39" t="str">
        <f t="shared" si="11"/>
        <v/>
      </c>
      <c r="T91" s="39" t="str">
        <f t="shared" si="12"/>
        <v/>
      </c>
      <c r="U91" s="39" t="str">
        <f t="shared" si="13"/>
        <v/>
      </c>
      <c r="V91" s="39" t="str">
        <f t="shared" si="14"/>
        <v/>
      </c>
      <c r="W91" s="39" t="str">
        <f t="shared" si="15"/>
        <v/>
      </c>
      <c r="X91" s="39" t="str">
        <f t="shared" si="16"/>
        <v/>
      </c>
      <c r="Y91" s="39" t="str">
        <f t="shared" si="17"/>
        <v/>
      </c>
      <c r="Z91" s="39" t="str">
        <f t="shared" si="18"/>
        <v/>
      </c>
      <c r="AA91" s="39" t="str">
        <f t="shared" si="19"/>
        <v/>
      </c>
      <c r="AB91" s="39" t="str">
        <f t="shared" si="20"/>
        <v/>
      </c>
      <c r="AC91" s="39" t="str">
        <f t="shared" si="21"/>
        <v/>
      </c>
      <c r="AD91" s="39" t="str">
        <f t="shared" si="22"/>
        <v/>
      </c>
      <c r="AE91" s="39" t="str">
        <f t="shared" si="23"/>
        <v/>
      </c>
      <c r="AF91" s="39" t="str">
        <f t="shared" si="24"/>
        <v/>
      </c>
      <c r="AG91" s="39" t="str">
        <f t="shared" si="25"/>
        <v/>
      </c>
      <c r="AH91" s="39" t="str">
        <f t="shared" si="26"/>
        <v/>
      </c>
      <c r="AI91" s="39" t="str">
        <f t="shared" si="27"/>
        <v/>
      </c>
      <c r="AJ91" s="39" t="str">
        <f t="shared" si="28"/>
        <v/>
      </c>
      <c r="AK91" s="39" t="str">
        <f t="shared" si="29"/>
        <v/>
      </c>
      <c r="AL91" s="39" t="str">
        <f t="shared" si="30"/>
        <v/>
      </c>
      <c r="AM91" s="39" t="str">
        <f t="shared" si="31"/>
        <v/>
      </c>
      <c r="AN91" s="39" t="str">
        <f t="shared" si="32"/>
        <v/>
      </c>
      <c r="AO91" s="39" t="str">
        <f t="shared" si="33"/>
        <v/>
      </c>
      <c r="AP91" s="39" t="str">
        <f t="shared" si="34"/>
        <v/>
      </c>
      <c r="AQ91" s="39" t="str">
        <f t="shared" si="35"/>
        <v/>
      </c>
      <c r="AR91" s="39" t="str">
        <f t="shared" si="36"/>
        <v/>
      </c>
      <c r="AS91" s="39" t="str">
        <f t="shared" si="37"/>
        <v/>
      </c>
      <c r="AT91" s="39" t="str">
        <f t="shared" si="38"/>
        <v/>
      </c>
      <c r="AU91" s="39" t="str">
        <f t="shared" si="39"/>
        <v/>
      </c>
    </row>
    <row r="92" spans="1:47" x14ac:dyDescent="0.25">
      <c r="A92" s="92"/>
      <c r="B92" s="69"/>
      <c r="C92" s="69"/>
      <c r="H92" s="39">
        <f t="shared" si="3"/>
        <v>0</v>
      </c>
      <c r="I92" s="39">
        <f t="shared" si="4"/>
        <v>0</v>
      </c>
      <c r="J92" s="39">
        <f t="shared" si="5"/>
        <v>0</v>
      </c>
      <c r="M92" s="53"/>
      <c r="N92" s="39" t="str">
        <f t="shared" si="6"/>
        <v/>
      </c>
      <c r="O92" s="39" t="str">
        <f t="shared" si="7"/>
        <v/>
      </c>
      <c r="P92" s="39" t="str">
        <f t="shared" si="8"/>
        <v/>
      </c>
      <c r="Q92" s="39" t="str">
        <f t="shared" si="9"/>
        <v/>
      </c>
      <c r="R92" s="39" t="str">
        <f t="shared" si="10"/>
        <v/>
      </c>
      <c r="S92" s="39" t="str">
        <f t="shared" si="11"/>
        <v/>
      </c>
      <c r="T92" s="39" t="str">
        <f t="shared" si="12"/>
        <v/>
      </c>
      <c r="U92" s="39" t="str">
        <f t="shared" si="13"/>
        <v/>
      </c>
      <c r="V92" s="39" t="str">
        <f t="shared" si="14"/>
        <v/>
      </c>
      <c r="W92" s="39" t="str">
        <f t="shared" si="15"/>
        <v/>
      </c>
      <c r="X92" s="39" t="str">
        <f t="shared" si="16"/>
        <v/>
      </c>
      <c r="Y92" s="39" t="str">
        <f t="shared" si="17"/>
        <v/>
      </c>
      <c r="Z92" s="39" t="str">
        <f t="shared" si="18"/>
        <v/>
      </c>
      <c r="AA92" s="39" t="str">
        <f t="shared" si="19"/>
        <v/>
      </c>
      <c r="AB92" s="39" t="str">
        <f t="shared" si="20"/>
        <v/>
      </c>
      <c r="AC92" s="39" t="str">
        <f t="shared" si="21"/>
        <v/>
      </c>
      <c r="AD92" s="39" t="str">
        <f t="shared" si="22"/>
        <v/>
      </c>
      <c r="AE92" s="39" t="str">
        <f t="shared" si="23"/>
        <v/>
      </c>
      <c r="AF92" s="39" t="str">
        <f t="shared" si="24"/>
        <v/>
      </c>
      <c r="AG92" s="39" t="str">
        <f t="shared" si="25"/>
        <v/>
      </c>
      <c r="AH92" s="39" t="str">
        <f t="shared" si="26"/>
        <v/>
      </c>
      <c r="AI92" s="39" t="str">
        <f t="shared" si="27"/>
        <v/>
      </c>
      <c r="AJ92" s="39" t="str">
        <f t="shared" si="28"/>
        <v/>
      </c>
      <c r="AK92" s="39" t="str">
        <f t="shared" si="29"/>
        <v/>
      </c>
      <c r="AL92" s="39" t="str">
        <f t="shared" si="30"/>
        <v/>
      </c>
      <c r="AM92" s="39" t="str">
        <f t="shared" si="31"/>
        <v/>
      </c>
      <c r="AN92" s="39" t="str">
        <f t="shared" si="32"/>
        <v/>
      </c>
      <c r="AO92" s="39" t="str">
        <f t="shared" si="33"/>
        <v/>
      </c>
      <c r="AP92" s="39" t="str">
        <f t="shared" si="34"/>
        <v/>
      </c>
      <c r="AQ92" s="39" t="str">
        <f t="shared" si="35"/>
        <v/>
      </c>
      <c r="AR92" s="39" t="str">
        <f t="shared" si="36"/>
        <v/>
      </c>
      <c r="AS92" s="39" t="str">
        <f t="shared" si="37"/>
        <v/>
      </c>
      <c r="AT92" s="39" t="str">
        <f t="shared" si="38"/>
        <v/>
      </c>
      <c r="AU92" s="39" t="str">
        <f t="shared" si="39"/>
        <v/>
      </c>
    </row>
    <row r="93" spans="1:47" x14ac:dyDescent="0.25">
      <c r="A93" s="92"/>
      <c r="B93" s="69"/>
      <c r="C93" s="69"/>
      <c r="H93" s="39">
        <f t="shared" si="3"/>
        <v>0</v>
      </c>
      <c r="I93" s="39">
        <f t="shared" si="4"/>
        <v>0</v>
      </c>
      <c r="J93" s="39">
        <f t="shared" si="5"/>
        <v>0</v>
      </c>
      <c r="M93" s="53"/>
      <c r="N93" s="39" t="str">
        <f t="shared" si="6"/>
        <v/>
      </c>
      <c r="O93" s="39" t="str">
        <f t="shared" si="7"/>
        <v/>
      </c>
      <c r="P93" s="39" t="str">
        <f t="shared" si="8"/>
        <v/>
      </c>
      <c r="Q93" s="39" t="str">
        <f t="shared" si="9"/>
        <v/>
      </c>
      <c r="R93" s="39" t="str">
        <f t="shared" si="10"/>
        <v/>
      </c>
      <c r="S93" s="39" t="str">
        <f t="shared" si="11"/>
        <v/>
      </c>
      <c r="T93" s="39" t="str">
        <f t="shared" si="12"/>
        <v/>
      </c>
      <c r="U93" s="39" t="str">
        <f t="shared" si="13"/>
        <v/>
      </c>
      <c r="V93" s="39" t="str">
        <f t="shared" si="14"/>
        <v/>
      </c>
      <c r="W93" s="39" t="str">
        <f t="shared" si="15"/>
        <v/>
      </c>
      <c r="X93" s="39" t="str">
        <f t="shared" si="16"/>
        <v/>
      </c>
      <c r="Y93" s="39" t="str">
        <f t="shared" si="17"/>
        <v/>
      </c>
      <c r="Z93" s="39" t="str">
        <f t="shared" si="18"/>
        <v/>
      </c>
      <c r="AA93" s="39" t="str">
        <f t="shared" si="19"/>
        <v/>
      </c>
      <c r="AB93" s="39" t="str">
        <f t="shared" si="20"/>
        <v/>
      </c>
      <c r="AC93" s="39" t="str">
        <f t="shared" si="21"/>
        <v/>
      </c>
      <c r="AD93" s="39" t="str">
        <f t="shared" si="22"/>
        <v/>
      </c>
      <c r="AE93" s="39" t="str">
        <f t="shared" si="23"/>
        <v/>
      </c>
      <c r="AF93" s="39" t="str">
        <f t="shared" si="24"/>
        <v/>
      </c>
      <c r="AG93" s="39" t="str">
        <f t="shared" si="25"/>
        <v/>
      </c>
      <c r="AH93" s="39" t="str">
        <f t="shared" si="26"/>
        <v/>
      </c>
      <c r="AI93" s="39" t="str">
        <f t="shared" si="27"/>
        <v/>
      </c>
      <c r="AJ93" s="39" t="str">
        <f t="shared" si="28"/>
        <v/>
      </c>
      <c r="AK93" s="39" t="str">
        <f t="shared" si="29"/>
        <v/>
      </c>
      <c r="AL93" s="39" t="str">
        <f t="shared" si="30"/>
        <v/>
      </c>
      <c r="AM93" s="39" t="str">
        <f t="shared" si="31"/>
        <v/>
      </c>
      <c r="AN93" s="39" t="str">
        <f t="shared" si="32"/>
        <v/>
      </c>
      <c r="AO93" s="39" t="str">
        <f t="shared" si="33"/>
        <v/>
      </c>
      <c r="AP93" s="39" t="str">
        <f t="shared" si="34"/>
        <v/>
      </c>
      <c r="AQ93" s="39" t="str">
        <f t="shared" si="35"/>
        <v/>
      </c>
      <c r="AR93" s="39" t="str">
        <f t="shared" si="36"/>
        <v/>
      </c>
      <c r="AS93" s="39" t="str">
        <f t="shared" si="37"/>
        <v/>
      </c>
      <c r="AT93" s="39" t="str">
        <f t="shared" si="38"/>
        <v/>
      </c>
      <c r="AU93" s="39" t="str">
        <f t="shared" si="39"/>
        <v/>
      </c>
    </row>
    <row r="94" spans="1:47" x14ac:dyDescent="0.25">
      <c r="A94" s="92"/>
      <c r="B94" s="69"/>
      <c r="C94" s="69"/>
      <c r="H94" s="39">
        <f t="shared" si="3"/>
        <v>0</v>
      </c>
      <c r="I94" s="39">
        <f t="shared" si="4"/>
        <v>0</v>
      </c>
      <c r="J94" s="39">
        <f t="shared" si="5"/>
        <v>0</v>
      </c>
      <c r="M94" s="53"/>
      <c r="N94" s="39" t="str">
        <f t="shared" si="6"/>
        <v/>
      </c>
      <c r="O94" s="39" t="str">
        <f t="shared" si="7"/>
        <v/>
      </c>
      <c r="P94" s="39" t="str">
        <f t="shared" si="8"/>
        <v/>
      </c>
      <c r="Q94" s="39" t="str">
        <f t="shared" si="9"/>
        <v/>
      </c>
      <c r="R94" s="39" t="str">
        <f t="shared" si="10"/>
        <v/>
      </c>
      <c r="S94" s="39" t="str">
        <f t="shared" si="11"/>
        <v/>
      </c>
      <c r="T94" s="39" t="str">
        <f t="shared" si="12"/>
        <v/>
      </c>
      <c r="U94" s="39" t="str">
        <f t="shared" si="13"/>
        <v/>
      </c>
      <c r="V94" s="39" t="str">
        <f t="shared" si="14"/>
        <v/>
      </c>
      <c r="W94" s="39" t="str">
        <f t="shared" si="15"/>
        <v/>
      </c>
      <c r="X94" s="39" t="str">
        <f t="shared" si="16"/>
        <v/>
      </c>
      <c r="Y94" s="39" t="str">
        <f t="shared" si="17"/>
        <v/>
      </c>
      <c r="Z94" s="39" t="str">
        <f t="shared" si="18"/>
        <v/>
      </c>
      <c r="AA94" s="39" t="str">
        <f t="shared" si="19"/>
        <v/>
      </c>
      <c r="AB94" s="39" t="str">
        <f t="shared" si="20"/>
        <v/>
      </c>
      <c r="AC94" s="39" t="str">
        <f t="shared" si="21"/>
        <v/>
      </c>
      <c r="AD94" s="39" t="str">
        <f t="shared" si="22"/>
        <v/>
      </c>
      <c r="AE94" s="39" t="str">
        <f t="shared" si="23"/>
        <v/>
      </c>
      <c r="AF94" s="39" t="str">
        <f t="shared" si="24"/>
        <v/>
      </c>
      <c r="AG94" s="39" t="str">
        <f t="shared" si="25"/>
        <v/>
      </c>
      <c r="AH94" s="39" t="str">
        <f t="shared" si="26"/>
        <v/>
      </c>
      <c r="AI94" s="39" t="str">
        <f t="shared" si="27"/>
        <v/>
      </c>
      <c r="AJ94" s="39" t="str">
        <f t="shared" si="28"/>
        <v/>
      </c>
      <c r="AK94" s="39" t="str">
        <f t="shared" si="29"/>
        <v/>
      </c>
      <c r="AL94" s="39" t="str">
        <f t="shared" si="30"/>
        <v/>
      </c>
      <c r="AM94" s="39" t="str">
        <f t="shared" si="31"/>
        <v/>
      </c>
      <c r="AN94" s="39" t="str">
        <f t="shared" si="32"/>
        <v/>
      </c>
      <c r="AO94" s="39" t="str">
        <f t="shared" si="33"/>
        <v/>
      </c>
      <c r="AP94" s="39" t="str">
        <f t="shared" si="34"/>
        <v/>
      </c>
      <c r="AQ94" s="39" t="str">
        <f t="shared" si="35"/>
        <v/>
      </c>
      <c r="AR94" s="39" t="str">
        <f t="shared" si="36"/>
        <v/>
      </c>
      <c r="AS94" s="39" t="str">
        <f t="shared" si="37"/>
        <v/>
      </c>
      <c r="AT94" s="39" t="str">
        <f t="shared" si="38"/>
        <v/>
      </c>
      <c r="AU94" s="39" t="str">
        <f t="shared" si="39"/>
        <v/>
      </c>
    </row>
    <row r="95" spans="1:47" x14ac:dyDescent="0.25">
      <c r="A95" s="92"/>
      <c r="B95" s="69"/>
      <c r="C95" s="69"/>
      <c r="H95" s="39">
        <f t="shared" si="3"/>
        <v>0</v>
      </c>
      <c r="I95" s="39">
        <f t="shared" si="4"/>
        <v>0</v>
      </c>
      <c r="J95" s="39">
        <f t="shared" si="5"/>
        <v>0</v>
      </c>
      <c r="M95" s="53"/>
      <c r="N95" s="39" t="str">
        <f t="shared" si="6"/>
        <v/>
      </c>
      <c r="O95" s="39" t="str">
        <f t="shared" si="7"/>
        <v/>
      </c>
      <c r="P95" s="39" t="str">
        <f t="shared" si="8"/>
        <v/>
      </c>
      <c r="Q95" s="39" t="str">
        <f t="shared" si="9"/>
        <v/>
      </c>
      <c r="R95" s="39" t="str">
        <f t="shared" si="10"/>
        <v/>
      </c>
      <c r="S95" s="39" t="str">
        <f t="shared" si="11"/>
        <v/>
      </c>
      <c r="T95" s="39" t="str">
        <f t="shared" si="12"/>
        <v/>
      </c>
      <c r="U95" s="39" t="str">
        <f t="shared" si="13"/>
        <v/>
      </c>
      <c r="V95" s="39" t="str">
        <f t="shared" si="14"/>
        <v/>
      </c>
      <c r="W95" s="39" t="str">
        <f t="shared" si="15"/>
        <v/>
      </c>
      <c r="X95" s="39" t="str">
        <f t="shared" si="16"/>
        <v/>
      </c>
      <c r="Y95" s="39" t="str">
        <f t="shared" si="17"/>
        <v/>
      </c>
      <c r="Z95" s="39" t="str">
        <f t="shared" si="18"/>
        <v/>
      </c>
      <c r="AA95" s="39" t="str">
        <f t="shared" si="19"/>
        <v/>
      </c>
      <c r="AB95" s="39" t="str">
        <f t="shared" si="20"/>
        <v/>
      </c>
      <c r="AC95" s="39" t="str">
        <f t="shared" si="21"/>
        <v/>
      </c>
      <c r="AD95" s="39" t="str">
        <f t="shared" si="22"/>
        <v/>
      </c>
      <c r="AE95" s="39" t="str">
        <f t="shared" si="23"/>
        <v/>
      </c>
      <c r="AF95" s="39" t="str">
        <f t="shared" si="24"/>
        <v/>
      </c>
      <c r="AG95" s="39" t="str">
        <f t="shared" si="25"/>
        <v/>
      </c>
      <c r="AH95" s="39" t="str">
        <f t="shared" si="26"/>
        <v/>
      </c>
      <c r="AI95" s="39" t="str">
        <f t="shared" si="27"/>
        <v/>
      </c>
      <c r="AJ95" s="39" t="str">
        <f t="shared" si="28"/>
        <v/>
      </c>
      <c r="AK95" s="39" t="str">
        <f t="shared" si="29"/>
        <v/>
      </c>
      <c r="AL95" s="39" t="str">
        <f t="shared" si="30"/>
        <v/>
      </c>
      <c r="AM95" s="39" t="str">
        <f t="shared" si="31"/>
        <v/>
      </c>
      <c r="AN95" s="39" t="str">
        <f t="shared" si="32"/>
        <v/>
      </c>
      <c r="AO95" s="39" t="str">
        <f t="shared" si="33"/>
        <v/>
      </c>
      <c r="AP95" s="39" t="str">
        <f t="shared" si="34"/>
        <v/>
      </c>
      <c r="AQ95" s="39" t="str">
        <f t="shared" si="35"/>
        <v/>
      </c>
      <c r="AR95" s="39" t="str">
        <f t="shared" si="36"/>
        <v/>
      </c>
      <c r="AS95" s="39" t="str">
        <f t="shared" si="37"/>
        <v/>
      </c>
      <c r="AT95" s="39" t="str">
        <f t="shared" si="38"/>
        <v/>
      </c>
      <c r="AU95" s="39" t="str">
        <f t="shared" si="39"/>
        <v/>
      </c>
    </row>
    <row r="96" spans="1:47" x14ac:dyDescent="0.25">
      <c r="A96" s="92"/>
      <c r="B96" s="69"/>
      <c r="C96" s="69"/>
      <c r="H96" s="39">
        <f t="shared" si="3"/>
        <v>0</v>
      </c>
      <c r="I96" s="39">
        <f t="shared" si="4"/>
        <v>0</v>
      </c>
      <c r="J96" s="39">
        <f t="shared" si="5"/>
        <v>0</v>
      </c>
      <c r="M96" s="53"/>
      <c r="N96" s="39" t="str">
        <f t="shared" si="6"/>
        <v/>
      </c>
      <c r="O96" s="39" t="str">
        <f t="shared" si="7"/>
        <v/>
      </c>
      <c r="P96" s="39" t="str">
        <f t="shared" si="8"/>
        <v/>
      </c>
      <c r="Q96" s="39" t="str">
        <f t="shared" si="9"/>
        <v/>
      </c>
      <c r="R96" s="39" t="str">
        <f t="shared" si="10"/>
        <v/>
      </c>
      <c r="S96" s="39" t="str">
        <f t="shared" si="11"/>
        <v/>
      </c>
      <c r="T96" s="39" t="str">
        <f t="shared" si="12"/>
        <v/>
      </c>
      <c r="U96" s="39" t="str">
        <f t="shared" si="13"/>
        <v/>
      </c>
      <c r="V96" s="39" t="str">
        <f t="shared" si="14"/>
        <v/>
      </c>
      <c r="W96" s="39" t="str">
        <f t="shared" si="15"/>
        <v/>
      </c>
      <c r="X96" s="39" t="str">
        <f t="shared" si="16"/>
        <v/>
      </c>
      <c r="Y96" s="39" t="str">
        <f t="shared" si="17"/>
        <v/>
      </c>
      <c r="Z96" s="39" t="str">
        <f t="shared" si="18"/>
        <v/>
      </c>
      <c r="AA96" s="39" t="str">
        <f t="shared" si="19"/>
        <v/>
      </c>
      <c r="AB96" s="39" t="str">
        <f t="shared" si="20"/>
        <v/>
      </c>
      <c r="AC96" s="39" t="str">
        <f t="shared" si="21"/>
        <v/>
      </c>
      <c r="AD96" s="39" t="str">
        <f t="shared" si="22"/>
        <v/>
      </c>
      <c r="AE96" s="39" t="str">
        <f t="shared" si="23"/>
        <v/>
      </c>
      <c r="AF96" s="39" t="str">
        <f t="shared" si="24"/>
        <v/>
      </c>
      <c r="AG96" s="39" t="str">
        <f t="shared" si="25"/>
        <v/>
      </c>
      <c r="AH96" s="39" t="str">
        <f t="shared" si="26"/>
        <v/>
      </c>
      <c r="AI96" s="39" t="str">
        <f t="shared" si="27"/>
        <v/>
      </c>
      <c r="AJ96" s="39" t="str">
        <f t="shared" si="28"/>
        <v/>
      </c>
      <c r="AK96" s="39" t="str">
        <f t="shared" si="29"/>
        <v/>
      </c>
      <c r="AL96" s="39" t="str">
        <f t="shared" si="30"/>
        <v/>
      </c>
      <c r="AM96" s="39" t="str">
        <f t="shared" si="31"/>
        <v/>
      </c>
      <c r="AN96" s="39" t="str">
        <f t="shared" si="32"/>
        <v/>
      </c>
      <c r="AO96" s="39" t="str">
        <f t="shared" si="33"/>
        <v/>
      </c>
      <c r="AP96" s="39" t="str">
        <f t="shared" si="34"/>
        <v/>
      </c>
      <c r="AQ96" s="39" t="str">
        <f t="shared" si="35"/>
        <v/>
      </c>
      <c r="AR96" s="39" t="str">
        <f t="shared" si="36"/>
        <v/>
      </c>
      <c r="AS96" s="39" t="str">
        <f t="shared" si="37"/>
        <v/>
      </c>
      <c r="AT96" s="39" t="str">
        <f t="shared" si="38"/>
        <v/>
      </c>
      <c r="AU96" s="39" t="str">
        <f t="shared" si="39"/>
        <v/>
      </c>
    </row>
    <row r="97" spans="1:47" x14ac:dyDescent="0.25">
      <c r="A97" s="92"/>
      <c r="B97" s="69"/>
      <c r="C97" s="69"/>
      <c r="H97" s="39">
        <f t="shared" si="3"/>
        <v>0</v>
      </c>
      <c r="I97" s="39">
        <f t="shared" ref="I97:I126" si="45">IF(vatstatusq4="Y",IF(OR(K97="Sales income",K97="Vat expense",K97="Capital (vat)"),ROUND(H97*_vrq4/(1+_vrq4),2),0),IF(AND(vatstatusq4="F",K97="Sales income"),ROUND(H97*frvrq4,2),IF(AND(vatstatusq4="F",K97="Capital (vat)",H97&lt;=-2000),ROUND(H97*stdvrq4/(1+stdvrq4),2),0)))</f>
        <v>0</v>
      </c>
      <c r="J97" s="39">
        <f t="shared" si="5"/>
        <v>0</v>
      </c>
      <c r="M97" s="53"/>
      <c r="N97" s="39" t="str">
        <f t="shared" si="6"/>
        <v/>
      </c>
      <c r="O97" s="39" t="str">
        <f t="shared" si="7"/>
        <v/>
      </c>
      <c r="P97" s="39" t="str">
        <f t="shared" si="8"/>
        <v/>
      </c>
      <c r="Q97" s="39" t="str">
        <f t="shared" si="9"/>
        <v/>
      </c>
      <c r="R97" s="39" t="str">
        <f t="shared" si="10"/>
        <v/>
      </c>
      <c r="S97" s="39" t="str">
        <f t="shared" si="11"/>
        <v/>
      </c>
      <c r="T97" s="39" t="str">
        <f t="shared" si="12"/>
        <v/>
      </c>
      <c r="U97" s="39" t="str">
        <f t="shared" si="13"/>
        <v/>
      </c>
      <c r="V97" s="39" t="str">
        <f t="shared" si="14"/>
        <v/>
      </c>
      <c r="W97" s="39" t="str">
        <f t="shared" si="15"/>
        <v/>
      </c>
      <c r="X97" s="39" t="str">
        <f t="shared" si="16"/>
        <v/>
      </c>
      <c r="Y97" s="39" t="str">
        <f t="shared" si="17"/>
        <v/>
      </c>
      <c r="Z97" s="39" t="str">
        <f t="shared" si="18"/>
        <v/>
      </c>
      <c r="AA97" s="39" t="str">
        <f t="shared" si="19"/>
        <v/>
      </c>
      <c r="AB97" s="39" t="str">
        <f t="shared" si="20"/>
        <v/>
      </c>
      <c r="AC97" s="39" t="str">
        <f t="shared" si="21"/>
        <v/>
      </c>
      <c r="AD97" s="39" t="str">
        <f t="shared" si="22"/>
        <v/>
      </c>
      <c r="AE97" s="39" t="str">
        <f t="shared" si="23"/>
        <v/>
      </c>
      <c r="AF97" s="39" t="str">
        <f t="shared" si="24"/>
        <v/>
      </c>
      <c r="AG97" s="39" t="str">
        <f t="shared" si="25"/>
        <v/>
      </c>
      <c r="AH97" s="39" t="str">
        <f t="shared" si="26"/>
        <v/>
      </c>
      <c r="AI97" s="39" t="str">
        <f t="shared" si="27"/>
        <v/>
      </c>
      <c r="AJ97" s="39" t="str">
        <f t="shared" si="28"/>
        <v/>
      </c>
      <c r="AK97" s="39" t="str">
        <f t="shared" si="29"/>
        <v/>
      </c>
      <c r="AL97" s="39" t="str">
        <f t="shared" si="30"/>
        <v/>
      </c>
      <c r="AM97" s="39" t="str">
        <f t="shared" si="31"/>
        <v/>
      </c>
      <c r="AN97" s="39" t="str">
        <f t="shared" si="32"/>
        <v/>
      </c>
      <c r="AO97" s="39" t="str">
        <f t="shared" si="33"/>
        <v/>
      </c>
      <c r="AP97" s="39" t="str">
        <f t="shared" si="34"/>
        <v/>
      </c>
      <c r="AQ97" s="39" t="str">
        <f t="shared" si="35"/>
        <v/>
      </c>
      <c r="AR97" s="39" t="str">
        <f t="shared" si="36"/>
        <v/>
      </c>
      <c r="AS97" s="39" t="str">
        <f t="shared" si="37"/>
        <v/>
      </c>
      <c r="AT97" s="39" t="str">
        <f t="shared" si="38"/>
        <v/>
      </c>
      <c r="AU97" s="39" t="str">
        <f t="shared" si="39"/>
        <v/>
      </c>
    </row>
    <row r="98" spans="1:47" x14ac:dyDescent="0.25">
      <c r="A98" s="92"/>
      <c r="B98" s="69"/>
      <c r="C98" s="69"/>
      <c r="H98" s="39">
        <f t="shared" si="3"/>
        <v>0</v>
      </c>
      <c r="I98" s="39">
        <f t="shared" si="45"/>
        <v>0</v>
      </c>
      <c r="J98" s="39">
        <f t="shared" si="5"/>
        <v>0</v>
      </c>
      <c r="M98" s="53"/>
      <c r="N98" s="39" t="str">
        <f t="shared" si="6"/>
        <v/>
      </c>
      <c r="O98" s="39" t="str">
        <f t="shared" si="7"/>
        <v/>
      </c>
      <c r="P98" s="39" t="str">
        <f t="shared" si="8"/>
        <v/>
      </c>
      <c r="Q98" s="39" t="str">
        <f t="shared" si="9"/>
        <v/>
      </c>
      <c r="R98" s="39" t="str">
        <f t="shared" si="10"/>
        <v/>
      </c>
      <c r="S98" s="39" t="str">
        <f t="shared" si="11"/>
        <v/>
      </c>
      <c r="T98" s="39" t="str">
        <f t="shared" si="12"/>
        <v/>
      </c>
      <c r="U98" s="39" t="str">
        <f t="shared" si="13"/>
        <v/>
      </c>
      <c r="V98" s="39" t="str">
        <f t="shared" si="14"/>
        <v/>
      </c>
      <c r="W98" s="39" t="str">
        <f t="shared" si="15"/>
        <v/>
      </c>
      <c r="X98" s="39" t="str">
        <f t="shared" si="16"/>
        <v/>
      </c>
      <c r="Y98" s="39" t="str">
        <f t="shared" si="17"/>
        <v/>
      </c>
      <c r="Z98" s="39" t="str">
        <f t="shared" si="18"/>
        <v/>
      </c>
      <c r="AA98" s="39" t="str">
        <f t="shared" si="19"/>
        <v/>
      </c>
      <c r="AB98" s="39" t="str">
        <f t="shared" si="20"/>
        <v/>
      </c>
      <c r="AC98" s="39" t="str">
        <f t="shared" si="21"/>
        <v/>
      </c>
      <c r="AD98" s="39" t="str">
        <f t="shared" si="22"/>
        <v/>
      </c>
      <c r="AE98" s="39" t="str">
        <f t="shared" si="23"/>
        <v/>
      </c>
      <c r="AF98" s="39" t="str">
        <f t="shared" si="24"/>
        <v/>
      </c>
      <c r="AG98" s="39" t="str">
        <f t="shared" si="25"/>
        <v/>
      </c>
      <c r="AH98" s="39" t="str">
        <f t="shared" si="26"/>
        <v/>
      </c>
      <c r="AI98" s="39" t="str">
        <f t="shared" si="27"/>
        <v/>
      </c>
      <c r="AJ98" s="39" t="str">
        <f t="shared" si="28"/>
        <v/>
      </c>
      <c r="AK98" s="39" t="str">
        <f t="shared" si="29"/>
        <v/>
      </c>
      <c r="AL98" s="39" t="str">
        <f t="shared" si="30"/>
        <v/>
      </c>
      <c r="AM98" s="39" t="str">
        <f t="shared" si="31"/>
        <v/>
      </c>
      <c r="AN98" s="39" t="str">
        <f t="shared" si="32"/>
        <v/>
      </c>
      <c r="AO98" s="39" t="str">
        <f t="shared" si="33"/>
        <v/>
      </c>
      <c r="AP98" s="39" t="str">
        <f t="shared" si="34"/>
        <v/>
      </c>
      <c r="AQ98" s="39" t="str">
        <f t="shared" si="35"/>
        <v/>
      </c>
      <c r="AR98" s="39" t="str">
        <f t="shared" si="36"/>
        <v/>
      </c>
      <c r="AS98" s="39" t="str">
        <f t="shared" si="37"/>
        <v/>
      </c>
      <c r="AT98" s="39" t="str">
        <f t="shared" si="38"/>
        <v/>
      </c>
      <c r="AU98" s="39" t="str">
        <f t="shared" si="39"/>
        <v/>
      </c>
    </row>
    <row r="99" spans="1:47" x14ac:dyDescent="0.25">
      <c r="A99" s="92"/>
      <c r="B99" s="69"/>
      <c r="C99" s="69"/>
      <c r="H99" s="39">
        <f t="shared" si="3"/>
        <v>0</v>
      </c>
      <c r="I99" s="39">
        <f t="shared" si="45"/>
        <v>0</v>
      </c>
      <c r="J99" s="39">
        <f t="shared" si="5"/>
        <v>0</v>
      </c>
      <c r="M99" s="53"/>
      <c r="N99" s="39" t="str">
        <f t="shared" si="6"/>
        <v/>
      </c>
      <c r="O99" s="39" t="str">
        <f t="shared" si="7"/>
        <v/>
      </c>
      <c r="P99" s="39" t="str">
        <f t="shared" si="8"/>
        <v/>
      </c>
      <c r="Q99" s="39" t="str">
        <f t="shared" si="9"/>
        <v/>
      </c>
      <c r="R99" s="39" t="str">
        <f t="shared" si="10"/>
        <v/>
      </c>
      <c r="S99" s="39" t="str">
        <f t="shared" si="11"/>
        <v/>
      </c>
      <c r="T99" s="39" t="str">
        <f t="shared" si="12"/>
        <v/>
      </c>
      <c r="U99" s="39" t="str">
        <f t="shared" si="13"/>
        <v/>
      </c>
      <c r="V99" s="39" t="str">
        <f t="shared" si="14"/>
        <v/>
      </c>
      <c r="W99" s="39" t="str">
        <f t="shared" si="15"/>
        <v/>
      </c>
      <c r="X99" s="39" t="str">
        <f t="shared" si="16"/>
        <v/>
      </c>
      <c r="Y99" s="39" t="str">
        <f t="shared" si="17"/>
        <v/>
      </c>
      <c r="Z99" s="39" t="str">
        <f t="shared" si="18"/>
        <v/>
      </c>
      <c r="AA99" s="39" t="str">
        <f t="shared" si="19"/>
        <v/>
      </c>
      <c r="AB99" s="39" t="str">
        <f t="shared" si="20"/>
        <v/>
      </c>
      <c r="AC99" s="39" t="str">
        <f t="shared" si="21"/>
        <v/>
      </c>
      <c r="AD99" s="39" t="str">
        <f t="shared" si="22"/>
        <v/>
      </c>
      <c r="AE99" s="39" t="str">
        <f t="shared" si="23"/>
        <v/>
      </c>
      <c r="AF99" s="39" t="str">
        <f t="shared" si="24"/>
        <v/>
      </c>
      <c r="AG99" s="39" t="str">
        <f t="shared" si="25"/>
        <v/>
      </c>
      <c r="AH99" s="39" t="str">
        <f t="shared" si="26"/>
        <v/>
      </c>
      <c r="AI99" s="39" t="str">
        <f t="shared" si="27"/>
        <v/>
      </c>
      <c r="AJ99" s="39" t="str">
        <f t="shared" si="28"/>
        <v/>
      </c>
      <c r="AK99" s="39" t="str">
        <f t="shared" si="29"/>
        <v/>
      </c>
      <c r="AL99" s="39" t="str">
        <f t="shared" si="30"/>
        <v/>
      </c>
      <c r="AM99" s="39" t="str">
        <f t="shared" si="31"/>
        <v/>
      </c>
      <c r="AN99" s="39" t="str">
        <f t="shared" si="32"/>
        <v/>
      </c>
      <c r="AO99" s="39" t="str">
        <f t="shared" si="33"/>
        <v/>
      </c>
      <c r="AP99" s="39" t="str">
        <f t="shared" si="34"/>
        <v/>
      </c>
      <c r="AQ99" s="39" t="str">
        <f t="shared" si="35"/>
        <v/>
      </c>
      <c r="AR99" s="39" t="str">
        <f t="shared" si="36"/>
        <v/>
      </c>
      <c r="AS99" s="39" t="str">
        <f t="shared" si="37"/>
        <v/>
      </c>
      <c r="AT99" s="39" t="str">
        <f t="shared" si="38"/>
        <v/>
      </c>
      <c r="AU99" s="39" t="str">
        <f t="shared" si="39"/>
        <v/>
      </c>
    </row>
    <row r="100" spans="1:47" x14ac:dyDescent="0.25">
      <c r="A100" s="92"/>
      <c r="B100" s="69"/>
      <c r="C100" s="69"/>
      <c r="H100" s="39">
        <f t="shared" si="3"/>
        <v>0</v>
      </c>
      <c r="I100" s="39">
        <f t="shared" si="45"/>
        <v>0</v>
      </c>
      <c r="J100" s="39">
        <f t="shared" si="5"/>
        <v>0</v>
      </c>
      <c r="M100" s="53"/>
      <c r="N100" s="39" t="str">
        <f t="shared" si="6"/>
        <v/>
      </c>
      <c r="O100" s="39" t="str">
        <f t="shared" si="7"/>
        <v/>
      </c>
      <c r="P100" s="39" t="str">
        <f t="shared" si="8"/>
        <v/>
      </c>
      <c r="Q100" s="39" t="str">
        <f t="shared" si="9"/>
        <v/>
      </c>
      <c r="R100" s="39" t="str">
        <f t="shared" si="10"/>
        <v/>
      </c>
      <c r="S100" s="39" t="str">
        <f t="shared" si="11"/>
        <v/>
      </c>
      <c r="T100" s="39" t="str">
        <f t="shared" si="12"/>
        <v/>
      </c>
      <c r="U100" s="39" t="str">
        <f t="shared" si="13"/>
        <v/>
      </c>
      <c r="V100" s="39" t="str">
        <f t="shared" si="14"/>
        <v/>
      </c>
      <c r="W100" s="39" t="str">
        <f t="shared" si="15"/>
        <v/>
      </c>
      <c r="X100" s="39" t="str">
        <f t="shared" si="16"/>
        <v/>
      </c>
      <c r="Y100" s="39" t="str">
        <f t="shared" si="17"/>
        <v/>
      </c>
      <c r="Z100" s="39" t="str">
        <f t="shared" si="18"/>
        <v/>
      </c>
      <c r="AA100" s="39" t="str">
        <f t="shared" si="19"/>
        <v/>
      </c>
      <c r="AB100" s="39" t="str">
        <f t="shared" si="20"/>
        <v/>
      </c>
      <c r="AC100" s="39" t="str">
        <f t="shared" si="21"/>
        <v/>
      </c>
      <c r="AD100" s="39" t="str">
        <f t="shared" si="22"/>
        <v/>
      </c>
      <c r="AE100" s="39" t="str">
        <f t="shared" si="23"/>
        <v/>
      </c>
      <c r="AF100" s="39" t="str">
        <f t="shared" si="24"/>
        <v/>
      </c>
      <c r="AG100" s="39" t="str">
        <f t="shared" si="25"/>
        <v/>
      </c>
      <c r="AH100" s="39" t="str">
        <f t="shared" si="26"/>
        <v/>
      </c>
      <c r="AI100" s="39" t="str">
        <f t="shared" si="27"/>
        <v/>
      </c>
      <c r="AJ100" s="39" t="str">
        <f t="shared" si="28"/>
        <v/>
      </c>
      <c r="AK100" s="39" t="str">
        <f t="shared" si="29"/>
        <v/>
      </c>
      <c r="AL100" s="39" t="str">
        <f t="shared" si="30"/>
        <v/>
      </c>
      <c r="AM100" s="39" t="str">
        <f t="shared" si="31"/>
        <v/>
      </c>
      <c r="AN100" s="39" t="str">
        <f t="shared" si="32"/>
        <v/>
      </c>
      <c r="AO100" s="39" t="str">
        <f t="shared" si="33"/>
        <v/>
      </c>
      <c r="AP100" s="39" t="str">
        <f t="shared" si="34"/>
        <v/>
      </c>
      <c r="AQ100" s="39" t="str">
        <f t="shared" si="35"/>
        <v/>
      </c>
      <c r="AR100" s="39" t="str">
        <f t="shared" si="36"/>
        <v/>
      </c>
      <c r="AS100" s="39" t="str">
        <f t="shared" si="37"/>
        <v/>
      </c>
      <c r="AT100" s="39" t="str">
        <f t="shared" si="38"/>
        <v/>
      </c>
      <c r="AU100" s="39" t="str">
        <f t="shared" si="39"/>
        <v/>
      </c>
    </row>
    <row r="101" spans="1:47" x14ac:dyDescent="0.25">
      <c r="A101" s="92"/>
      <c r="B101" s="69"/>
      <c r="C101" s="69"/>
      <c r="H101" s="39">
        <f t="shared" si="3"/>
        <v>0</v>
      </c>
      <c r="I101" s="39">
        <f t="shared" si="45"/>
        <v>0</v>
      </c>
      <c r="J101" s="39">
        <f t="shared" si="5"/>
        <v>0</v>
      </c>
      <c r="M101" s="53"/>
      <c r="N101" s="39" t="str">
        <f t="shared" si="6"/>
        <v/>
      </c>
      <c r="O101" s="39" t="str">
        <f t="shared" si="7"/>
        <v/>
      </c>
      <c r="P101" s="39" t="str">
        <f t="shared" si="8"/>
        <v/>
      </c>
      <c r="Q101" s="39" t="str">
        <f t="shared" si="9"/>
        <v/>
      </c>
      <c r="R101" s="39" t="str">
        <f t="shared" si="10"/>
        <v/>
      </c>
      <c r="S101" s="39" t="str">
        <f t="shared" si="11"/>
        <v/>
      </c>
      <c r="T101" s="39" t="str">
        <f t="shared" si="12"/>
        <v/>
      </c>
      <c r="U101" s="39" t="str">
        <f t="shared" si="13"/>
        <v/>
      </c>
      <c r="V101" s="39" t="str">
        <f t="shared" si="14"/>
        <v/>
      </c>
      <c r="W101" s="39" t="str">
        <f t="shared" si="15"/>
        <v/>
      </c>
      <c r="X101" s="39" t="str">
        <f t="shared" si="16"/>
        <v/>
      </c>
      <c r="Y101" s="39" t="str">
        <f t="shared" si="17"/>
        <v/>
      </c>
      <c r="Z101" s="39" t="str">
        <f t="shared" si="18"/>
        <v/>
      </c>
      <c r="AA101" s="39" t="str">
        <f t="shared" si="19"/>
        <v/>
      </c>
      <c r="AB101" s="39" t="str">
        <f t="shared" si="20"/>
        <v/>
      </c>
      <c r="AC101" s="39" t="str">
        <f t="shared" si="21"/>
        <v/>
      </c>
      <c r="AD101" s="39" t="str">
        <f t="shared" si="22"/>
        <v/>
      </c>
      <c r="AE101" s="39" t="str">
        <f t="shared" si="23"/>
        <v/>
      </c>
      <c r="AF101" s="39" t="str">
        <f t="shared" si="24"/>
        <v/>
      </c>
      <c r="AG101" s="39" t="str">
        <f t="shared" si="25"/>
        <v/>
      </c>
      <c r="AH101" s="39" t="str">
        <f t="shared" si="26"/>
        <v/>
      </c>
      <c r="AI101" s="39" t="str">
        <f t="shared" si="27"/>
        <v/>
      </c>
      <c r="AJ101" s="39" t="str">
        <f t="shared" si="28"/>
        <v/>
      </c>
      <c r="AK101" s="39" t="str">
        <f t="shared" si="29"/>
        <v/>
      </c>
      <c r="AL101" s="39" t="str">
        <f t="shared" si="30"/>
        <v/>
      </c>
      <c r="AM101" s="39" t="str">
        <f t="shared" si="31"/>
        <v/>
      </c>
      <c r="AN101" s="39" t="str">
        <f t="shared" si="32"/>
        <v/>
      </c>
      <c r="AO101" s="39" t="str">
        <f t="shared" si="33"/>
        <v/>
      </c>
      <c r="AP101" s="39" t="str">
        <f t="shared" si="34"/>
        <v/>
      </c>
      <c r="AQ101" s="39" t="str">
        <f t="shared" si="35"/>
        <v/>
      </c>
      <c r="AR101" s="39" t="str">
        <f t="shared" si="36"/>
        <v/>
      </c>
      <c r="AS101" s="39" t="str">
        <f t="shared" si="37"/>
        <v/>
      </c>
      <c r="AT101" s="39" t="str">
        <f t="shared" si="38"/>
        <v/>
      </c>
      <c r="AU101" s="39" t="str">
        <f t="shared" si="39"/>
        <v/>
      </c>
    </row>
    <row r="102" spans="1:47" x14ac:dyDescent="0.25">
      <c r="A102" s="92"/>
      <c r="B102" s="69"/>
      <c r="C102" s="69"/>
      <c r="H102" s="39">
        <f t="shared" si="3"/>
        <v>0</v>
      </c>
      <c r="I102" s="39">
        <f t="shared" si="45"/>
        <v>0</v>
      </c>
      <c r="J102" s="39">
        <f t="shared" si="5"/>
        <v>0</v>
      </c>
      <c r="M102" s="53"/>
      <c r="N102" s="39" t="str">
        <f t="shared" si="6"/>
        <v/>
      </c>
      <c r="O102" s="39" t="str">
        <f t="shared" si="7"/>
        <v/>
      </c>
      <c r="P102" s="39" t="str">
        <f t="shared" si="8"/>
        <v/>
      </c>
      <c r="Q102" s="39" t="str">
        <f t="shared" si="9"/>
        <v/>
      </c>
      <c r="R102" s="39" t="str">
        <f t="shared" si="10"/>
        <v/>
      </c>
      <c r="S102" s="39" t="str">
        <f t="shared" si="11"/>
        <v/>
      </c>
      <c r="T102" s="39" t="str">
        <f t="shared" si="12"/>
        <v/>
      </c>
      <c r="U102" s="39" t="str">
        <f t="shared" si="13"/>
        <v/>
      </c>
      <c r="V102" s="39" t="str">
        <f t="shared" si="14"/>
        <v/>
      </c>
      <c r="W102" s="39" t="str">
        <f t="shared" si="15"/>
        <v/>
      </c>
      <c r="X102" s="39" t="str">
        <f t="shared" si="16"/>
        <v/>
      </c>
      <c r="Y102" s="39" t="str">
        <f t="shared" si="17"/>
        <v/>
      </c>
      <c r="Z102" s="39" t="str">
        <f t="shared" si="18"/>
        <v/>
      </c>
      <c r="AA102" s="39" t="str">
        <f t="shared" si="19"/>
        <v/>
      </c>
      <c r="AB102" s="39" t="str">
        <f t="shared" si="20"/>
        <v/>
      </c>
      <c r="AC102" s="39" t="str">
        <f t="shared" si="21"/>
        <v/>
      </c>
      <c r="AD102" s="39" t="str">
        <f t="shared" si="22"/>
        <v/>
      </c>
      <c r="AE102" s="39" t="str">
        <f t="shared" si="23"/>
        <v/>
      </c>
      <c r="AF102" s="39" t="str">
        <f t="shared" si="24"/>
        <v/>
      </c>
      <c r="AG102" s="39" t="str">
        <f t="shared" si="25"/>
        <v/>
      </c>
      <c r="AH102" s="39" t="str">
        <f t="shared" si="26"/>
        <v/>
      </c>
      <c r="AI102" s="39" t="str">
        <f t="shared" si="27"/>
        <v/>
      </c>
      <c r="AJ102" s="39" t="str">
        <f t="shared" si="28"/>
        <v/>
      </c>
      <c r="AK102" s="39" t="str">
        <f t="shared" si="29"/>
        <v/>
      </c>
      <c r="AL102" s="39" t="str">
        <f t="shared" si="30"/>
        <v/>
      </c>
      <c r="AM102" s="39" t="str">
        <f t="shared" si="31"/>
        <v/>
      </c>
      <c r="AN102" s="39" t="str">
        <f t="shared" si="32"/>
        <v/>
      </c>
      <c r="AO102" s="39" t="str">
        <f t="shared" si="33"/>
        <v/>
      </c>
      <c r="AP102" s="39" t="str">
        <f t="shared" si="34"/>
        <v/>
      </c>
      <c r="AQ102" s="39" t="str">
        <f t="shared" si="35"/>
        <v/>
      </c>
      <c r="AR102" s="39" t="str">
        <f t="shared" si="36"/>
        <v/>
      </c>
      <c r="AS102" s="39" t="str">
        <f t="shared" si="37"/>
        <v/>
      </c>
      <c r="AT102" s="39" t="str">
        <f t="shared" si="38"/>
        <v/>
      </c>
      <c r="AU102" s="39" t="str">
        <f t="shared" si="39"/>
        <v/>
      </c>
    </row>
    <row r="103" spans="1:47" x14ac:dyDescent="0.25">
      <c r="A103" s="92"/>
      <c r="B103" s="69"/>
      <c r="C103" s="69"/>
      <c r="H103" s="39">
        <f t="shared" si="3"/>
        <v>0</v>
      </c>
      <c r="I103" s="39">
        <f t="shared" si="45"/>
        <v>0</v>
      </c>
      <c r="J103" s="39">
        <f t="shared" si="5"/>
        <v>0</v>
      </c>
      <c r="M103" s="53"/>
      <c r="N103" s="39" t="str">
        <f t="shared" si="6"/>
        <v/>
      </c>
      <c r="O103" s="39" t="str">
        <f t="shared" si="7"/>
        <v/>
      </c>
      <c r="P103" s="39" t="str">
        <f t="shared" si="8"/>
        <v/>
      </c>
      <c r="Q103" s="39" t="str">
        <f t="shared" si="9"/>
        <v/>
      </c>
      <c r="R103" s="39" t="str">
        <f t="shared" si="10"/>
        <v/>
      </c>
      <c r="S103" s="39" t="str">
        <f t="shared" si="11"/>
        <v/>
      </c>
      <c r="T103" s="39" t="str">
        <f t="shared" si="12"/>
        <v/>
      </c>
      <c r="U103" s="39" t="str">
        <f t="shared" si="13"/>
        <v/>
      </c>
      <c r="V103" s="39" t="str">
        <f t="shared" si="14"/>
        <v/>
      </c>
      <c r="W103" s="39" t="str">
        <f t="shared" si="15"/>
        <v/>
      </c>
      <c r="X103" s="39" t="str">
        <f t="shared" si="16"/>
        <v/>
      </c>
      <c r="Y103" s="39" t="str">
        <f t="shared" si="17"/>
        <v/>
      </c>
      <c r="Z103" s="39" t="str">
        <f t="shared" si="18"/>
        <v/>
      </c>
      <c r="AA103" s="39" t="str">
        <f t="shared" si="19"/>
        <v/>
      </c>
      <c r="AB103" s="39" t="str">
        <f t="shared" si="20"/>
        <v/>
      </c>
      <c r="AC103" s="39" t="str">
        <f t="shared" si="21"/>
        <v/>
      </c>
      <c r="AD103" s="39" t="str">
        <f t="shared" si="22"/>
        <v/>
      </c>
      <c r="AE103" s="39" t="str">
        <f t="shared" si="23"/>
        <v/>
      </c>
      <c r="AF103" s="39" t="str">
        <f t="shared" si="24"/>
        <v/>
      </c>
      <c r="AG103" s="39" t="str">
        <f t="shared" si="25"/>
        <v/>
      </c>
      <c r="AH103" s="39" t="str">
        <f t="shared" si="26"/>
        <v/>
      </c>
      <c r="AI103" s="39" t="str">
        <f t="shared" si="27"/>
        <v/>
      </c>
      <c r="AJ103" s="39" t="str">
        <f t="shared" si="28"/>
        <v/>
      </c>
      <c r="AK103" s="39" t="str">
        <f t="shared" si="29"/>
        <v/>
      </c>
      <c r="AL103" s="39" t="str">
        <f t="shared" si="30"/>
        <v/>
      </c>
      <c r="AM103" s="39" t="str">
        <f t="shared" si="31"/>
        <v/>
      </c>
      <c r="AN103" s="39" t="str">
        <f t="shared" si="32"/>
        <v/>
      </c>
      <c r="AO103" s="39" t="str">
        <f t="shared" si="33"/>
        <v/>
      </c>
      <c r="AP103" s="39" t="str">
        <f t="shared" si="34"/>
        <v/>
      </c>
      <c r="AQ103" s="39" t="str">
        <f t="shared" si="35"/>
        <v/>
      </c>
      <c r="AR103" s="39" t="str">
        <f t="shared" si="36"/>
        <v/>
      </c>
      <c r="AS103" s="39" t="str">
        <f t="shared" si="37"/>
        <v/>
      </c>
      <c r="AT103" s="39" t="str">
        <f t="shared" si="38"/>
        <v/>
      </c>
      <c r="AU103" s="39" t="str">
        <f t="shared" si="39"/>
        <v/>
      </c>
    </row>
    <row r="104" spans="1:47" x14ac:dyDescent="0.25">
      <c r="A104" s="92"/>
      <c r="B104" s="69"/>
      <c r="C104" s="69"/>
      <c r="H104" s="39">
        <f t="shared" si="3"/>
        <v>0</v>
      </c>
      <c r="I104" s="39">
        <f t="shared" si="45"/>
        <v>0</v>
      </c>
      <c r="J104" s="39">
        <f t="shared" si="5"/>
        <v>0</v>
      </c>
      <c r="M104" s="53"/>
      <c r="N104" s="39" t="str">
        <f t="shared" si="6"/>
        <v/>
      </c>
      <c r="O104" s="39" t="str">
        <f t="shared" si="7"/>
        <v/>
      </c>
      <c r="P104" s="39" t="str">
        <f t="shared" si="8"/>
        <v/>
      </c>
      <c r="Q104" s="39" t="str">
        <f t="shared" si="9"/>
        <v/>
      </c>
      <c r="R104" s="39" t="str">
        <f t="shared" si="10"/>
        <v/>
      </c>
      <c r="S104" s="39" t="str">
        <f t="shared" si="11"/>
        <v/>
      </c>
      <c r="T104" s="39" t="str">
        <f t="shared" si="12"/>
        <v/>
      </c>
      <c r="U104" s="39" t="str">
        <f t="shared" si="13"/>
        <v/>
      </c>
      <c r="V104" s="39" t="str">
        <f t="shared" si="14"/>
        <v/>
      </c>
      <c r="W104" s="39" t="str">
        <f t="shared" si="15"/>
        <v/>
      </c>
      <c r="X104" s="39" t="str">
        <f t="shared" si="16"/>
        <v/>
      </c>
      <c r="Y104" s="39" t="str">
        <f t="shared" si="17"/>
        <v/>
      </c>
      <c r="Z104" s="39" t="str">
        <f t="shared" si="18"/>
        <v/>
      </c>
      <c r="AA104" s="39" t="str">
        <f t="shared" si="19"/>
        <v/>
      </c>
      <c r="AB104" s="39" t="str">
        <f t="shared" si="20"/>
        <v/>
      </c>
      <c r="AC104" s="39" t="str">
        <f t="shared" si="21"/>
        <v/>
      </c>
      <c r="AD104" s="39" t="str">
        <f t="shared" si="22"/>
        <v/>
      </c>
      <c r="AE104" s="39" t="str">
        <f t="shared" si="23"/>
        <v/>
      </c>
      <c r="AF104" s="39" t="str">
        <f t="shared" si="24"/>
        <v/>
      </c>
      <c r="AG104" s="39" t="str">
        <f t="shared" si="25"/>
        <v/>
      </c>
      <c r="AH104" s="39" t="str">
        <f t="shared" si="26"/>
        <v/>
      </c>
      <c r="AI104" s="39" t="str">
        <f t="shared" si="27"/>
        <v/>
      </c>
      <c r="AJ104" s="39" t="str">
        <f t="shared" si="28"/>
        <v/>
      </c>
      <c r="AK104" s="39" t="str">
        <f t="shared" si="29"/>
        <v/>
      </c>
      <c r="AL104" s="39" t="str">
        <f t="shared" si="30"/>
        <v/>
      </c>
      <c r="AM104" s="39" t="str">
        <f t="shared" si="31"/>
        <v/>
      </c>
      <c r="AN104" s="39" t="str">
        <f t="shared" si="32"/>
        <v/>
      </c>
      <c r="AO104" s="39" t="str">
        <f t="shared" si="33"/>
        <v/>
      </c>
      <c r="AP104" s="39" t="str">
        <f t="shared" si="34"/>
        <v/>
      </c>
      <c r="AQ104" s="39" t="str">
        <f t="shared" si="35"/>
        <v/>
      </c>
      <c r="AR104" s="39" t="str">
        <f t="shared" si="36"/>
        <v/>
      </c>
      <c r="AS104" s="39" t="str">
        <f t="shared" ref="AS104:AS128" si="46">IF($M104=681,$J104,"")</f>
        <v/>
      </c>
      <c r="AT104" s="39" t="str">
        <f t="shared" si="38"/>
        <v/>
      </c>
      <c r="AU104" s="39" t="str">
        <f t="shared" si="39"/>
        <v/>
      </c>
    </row>
    <row r="105" spans="1:47" x14ac:dyDescent="0.25">
      <c r="A105" s="92"/>
      <c r="B105" s="69"/>
      <c r="C105" s="69"/>
      <c r="H105" s="39">
        <f t="shared" si="3"/>
        <v>0</v>
      </c>
      <c r="I105" s="39">
        <f t="shared" si="45"/>
        <v>0</v>
      </c>
      <c r="J105" s="39">
        <f t="shared" si="5"/>
        <v>0</v>
      </c>
      <c r="M105" s="53"/>
      <c r="N105" s="39" t="str">
        <f t="shared" si="6"/>
        <v/>
      </c>
      <c r="O105" s="39" t="str">
        <f t="shared" si="7"/>
        <v/>
      </c>
      <c r="P105" s="39" t="str">
        <f t="shared" si="8"/>
        <v/>
      </c>
      <c r="Q105" s="39" t="str">
        <f t="shared" si="9"/>
        <v/>
      </c>
      <c r="R105" s="39" t="str">
        <f t="shared" si="10"/>
        <v/>
      </c>
      <c r="S105" s="39" t="str">
        <f t="shared" si="11"/>
        <v/>
      </c>
      <c r="T105" s="39" t="str">
        <f t="shared" si="12"/>
        <v/>
      </c>
      <c r="U105" s="39" t="str">
        <f t="shared" si="13"/>
        <v/>
      </c>
      <c r="V105" s="39" t="str">
        <f t="shared" si="14"/>
        <v/>
      </c>
      <c r="W105" s="39" t="str">
        <f t="shared" si="15"/>
        <v/>
      </c>
      <c r="X105" s="39" t="str">
        <f t="shared" si="16"/>
        <v/>
      </c>
      <c r="Y105" s="39" t="str">
        <f t="shared" si="17"/>
        <v/>
      </c>
      <c r="Z105" s="39" t="str">
        <f t="shared" si="18"/>
        <v/>
      </c>
      <c r="AA105" s="39" t="str">
        <f t="shared" si="19"/>
        <v/>
      </c>
      <c r="AB105" s="39" t="str">
        <f t="shared" si="20"/>
        <v/>
      </c>
      <c r="AC105" s="39" t="str">
        <f t="shared" si="21"/>
        <v/>
      </c>
      <c r="AD105" s="39" t="str">
        <f t="shared" si="22"/>
        <v/>
      </c>
      <c r="AE105" s="39" t="str">
        <f t="shared" si="23"/>
        <v/>
      </c>
      <c r="AF105" s="39" t="str">
        <f t="shared" si="24"/>
        <v/>
      </c>
      <c r="AG105" s="39" t="str">
        <f t="shared" si="25"/>
        <v/>
      </c>
      <c r="AH105" s="39" t="str">
        <f t="shared" si="26"/>
        <v/>
      </c>
      <c r="AI105" s="39" t="str">
        <f t="shared" si="27"/>
        <v/>
      </c>
      <c r="AJ105" s="39" t="str">
        <f t="shared" si="28"/>
        <v/>
      </c>
      <c r="AK105" s="39" t="str">
        <f t="shared" si="29"/>
        <v/>
      </c>
      <c r="AL105" s="39" t="str">
        <f t="shared" si="30"/>
        <v/>
      </c>
      <c r="AM105" s="39" t="str">
        <f t="shared" si="31"/>
        <v/>
      </c>
      <c r="AN105" s="39" t="str">
        <f t="shared" si="32"/>
        <v/>
      </c>
      <c r="AO105" s="39" t="str">
        <f t="shared" si="33"/>
        <v/>
      </c>
      <c r="AP105" s="39" t="str">
        <f t="shared" si="34"/>
        <v/>
      </c>
      <c r="AQ105" s="39" t="str">
        <f t="shared" si="35"/>
        <v/>
      </c>
      <c r="AR105" s="39" t="str">
        <f t="shared" si="36"/>
        <v/>
      </c>
      <c r="AS105" s="39" t="str">
        <f t="shared" si="46"/>
        <v/>
      </c>
      <c r="AT105" s="39" t="str">
        <f t="shared" si="38"/>
        <v/>
      </c>
      <c r="AU105" s="39" t="str">
        <f t="shared" si="39"/>
        <v/>
      </c>
    </row>
    <row r="106" spans="1:47" x14ac:dyDescent="0.25">
      <c r="A106" s="92"/>
      <c r="B106" s="69"/>
      <c r="C106" s="69"/>
      <c r="H106" s="39">
        <f t="shared" si="3"/>
        <v>0</v>
      </c>
      <c r="I106" s="39">
        <f t="shared" si="45"/>
        <v>0</v>
      </c>
      <c r="J106" s="39">
        <f t="shared" si="5"/>
        <v>0</v>
      </c>
      <c r="M106" s="53"/>
      <c r="N106" s="39" t="str">
        <f t="shared" si="6"/>
        <v/>
      </c>
      <c r="O106" s="39" t="str">
        <f t="shared" si="7"/>
        <v/>
      </c>
      <c r="P106" s="39" t="str">
        <f t="shared" si="8"/>
        <v/>
      </c>
      <c r="Q106" s="39" t="str">
        <f t="shared" si="9"/>
        <v/>
      </c>
      <c r="R106" s="39" t="str">
        <f t="shared" si="10"/>
        <v/>
      </c>
      <c r="S106" s="39" t="str">
        <f t="shared" si="11"/>
        <v/>
      </c>
      <c r="T106" s="39" t="str">
        <f t="shared" si="12"/>
        <v/>
      </c>
      <c r="U106" s="39" t="str">
        <f t="shared" si="13"/>
        <v/>
      </c>
      <c r="V106" s="39" t="str">
        <f t="shared" si="14"/>
        <v/>
      </c>
      <c r="W106" s="39" t="str">
        <f t="shared" si="15"/>
        <v/>
      </c>
      <c r="X106" s="39" t="str">
        <f t="shared" si="16"/>
        <v/>
      </c>
      <c r="Y106" s="39" t="str">
        <f t="shared" si="17"/>
        <v/>
      </c>
      <c r="Z106" s="39" t="str">
        <f t="shared" si="18"/>
        <v/>
      </c>
      <c r="AA106" s="39" t="str">
        <f t="shared" si="19"/>
        <v/>
      </c>
      <c r="AB106" s="39" t="str">
        <f t="shared" si="20"/>
        <v/>
      </c>
      <c r="AC106" s="39" t="str">
        <f t="shared" si="21"/>
        <v/>
      </c>
      <c r="AD106" s="39" t="str">
        <f t="shared" si="22"/>
        <v/>
      </c>
      <c r="AE106" s="39" t="str">
        <f t="shared" si="23"/>
        <v/>
      </c>
      <c r="AF106" s="39" t="str">
        <f t="shared" si="24"/>
        <v/>
      </c>
      <c r="AG106" s="39" t="str">
        <f t="shared" si="25"/>
        <v/>
      </c>
      <c r="AH106" s="39" t="str">
        <f t="shared" si="26"/>
        <v/>
      </c>
      <c r="AI106" s="39" t="str">
        <f t="shared" si="27"/>
        <v/>
      </c>
      <c r="AJ106" s="39" t="str">
        <f t="shared" si="28"/>
        <v/>
      </c>
      <c r="AK106" s="39" t="str">
        <f t="shared" si="29"/>
        <v/>
      </c>
      <c r="AL106" s="39" t="str">
        <f t="shared" si="30"/>
        <v/>
      </c>
      <c r="AM106" s="39" t="str">
        <f t="shared" si="31"/>
        <v/>
      </c>
      <c r="AN106" s="39" t="str">
        <f t="shared" si="32"/>
        <v/>
      </c>
      <c r="AO106" s="39" t="str">
        <f t="shared" si="33"/>
        <v/>
      </c>
      <c r="AP106" s="39" t="str">
        <f t="shared" si="34"/>
        <v/>
      </c>
      <c r="AQ106" s="39" t="str">
        <f t="shared" si="35"/>
        <v/>
      </c>
      <c r="AR106" s="39" t="str">
        <f t="shared" si="36"/>
        <v/>
      </c>
      <c r="AS106" s="39" t="str">
        <f t="shared" si="46"/>
        <v/>
      </c>
      <c r="AT106" s="39" t="str">
        <f t="shared" si="38"/>
        <v/>
      </c>
      <c r="AU106" s="39" t="str">
        <f t="shared" si="39"/>
        <v/>
      </c>
    </row>
    <row r="107" spans="1:47" x14ac:dyDescent="0.25">
      <c r="A107" s="93"/>
      <c r="B107" s="69"/>
      <c r="C107" s="69"/>
      <c r="H107" s="39">
        <f t="shared" si="3"/>
        <v>0</v>
      </c>
      <c r="I107" s="39">
        <f t="shared" si="45"/>
        <v>0</v>
      </c>
      <c r="J107" s="39">
        <f t="shared" si="5"/>
        <v>0</v>
      </c>
      <c r="M107" s="53"/>
      <c r="N107" s="39" t="str">
        <f t="shared" si="6"/>
        <v/>
      </c>
      <c r="O107" s="39" t="str">
        <f t="shared" si="7"/>
        <v/>
      </c>
      <c r="P107" s="39" t="str">
        <f t="shared" si="8"/>
        <v/>
      </c>
      <c r="Q107" s="39" t="str">
        <f t="shared" si="9"/>
        <v/>
      </c>
      <c r="R107" s="39" t="str">
        <f t="shared" si="10"/>
        <v/>
      </c>
      <c r="S107" s="39" t="str">
        <f t="shared" si="11"/>
        <v/>
      </c>
      <c r="T107" s="39" t="str">
        <f t="shared" si="12"/>
        <v/>
      </c>
      <c r="U107" s="39" t="str">
        <f t="shared" si="13"/>
        <v/>
      </c>
      <c r="V107" s="39" t="str">
        <f t="shared" si="14"/>
        <v/>
      </c>
      <c r="W107" s="39" t="str">
        <f t="shared" si="15"/>
        <v/>
      </c>
      <c r="X107" s="39" t="str">
        <f t="shared" si="16"/>
        <v/>
      </c>
      <c r="Y107" s="39" t="str">
        <f t="shared" si="17"/>
        <v/>
      </c>
      <c r="Z107" s="39" t="str">
        <f t="shared" si="18"/>
        <v/>
      </c>
      <c r="AA107" s="39" t="str">
        <f t="shared" si="19"/>
        <v/>
      </c>
      <c r="AB107" s="39" t="str">
        <f t="shared" si="20"/>
        <v/>
      </c>
      <c r="AC107" s="39" t="str">
        <f t="shared" si="21"/>
        <v/>
      </c>
      <c r="AD107" s="39" t="str">
        <f t="shared" si="22"/>
        <v/>
      </c>
      <c r="AE107" s="39" t="str">
        <f t="shared" si="23"/>
        <v/>
      </c>
      <c r="AF107" s="39" t="str">
        <f t="shared" si="24"/>
        <v/>
      </c>
      <c r="AG107" s="39" t="str">
        <f t="shared" si="25"/>
        <v/>
      </c>
      <c r="AH107" s="39" t="str">
        <f t="shared" si="26"/>
        <v/>
      </c>
      <c r="AI107" s="39" t="str">
        <f t="shared" si="27"/>
        <v/>
      </c>
      <c r="AJ107" s="39" t="str">
        <f t="shared" si="28"/>
        <v/>
      </c>
      <c r="AK107" s="39" t="str">
        <f t="shared" si="29"/>
        <v/>
      </c>
      <c r="AL107" s="39" t="str">
        <f t="shared" si="30"/>
        <v/>
      </c>
      <c r="AM107" s="39" t="str">
        <f t="shared" si="31"/>
        <v/>
      </c>
      <c r="AN107" s="39" t="str">
        <f t="shared" si="32"/>
        <v/>
      </c>
      <c r="AO107" s="39" t="str">
        <f t="shared" si="33"/>
        <v/>
      </c>
      <c r="AP107" s="39" t="str">
        <f t="shared" si="34"/>
        <v/>
      </c>
      <c r="AQ107" s="39" t="str">
        <f t="shared" si="35"/>
        <v/>
      </c>
      <c r="AR107" s="39" t="str">
        <f t="shared" si="36"/>
        <v/>
      </c>
      <c r="AS107" s="39" t="str">
        <f t="shared" si="46"/>
        <v/>
      </c>
      <c r="AT107" s="39" t="str">
        <f t="shared" si="38"/>
        <v/>
      </c>
      <c r="AU107" s="39" t="str">
        <f t="shared" si="39"/>
        <v/>
      </c>
    </row>
    <row r="108" spans="1:47" x14ac:dyDescent="0.25">
      <c r="A108" s="93"/>
      <c r="B108" s="69"/>
      <c r="C108" s="69"/>
      <c r="H108" s="39">
        <f t="shared" si="3"/>
        <v>0</v>
      </c>
      <c r="I108" s="39">
        <f t="shared" si="45"/>
        <v>0</v>
      </c>
      <c r="J108" s="39">
        <f t="shared" si="5"/>
        <v>0</v>
      </c>
      <c r="M108" s="53"/>
      <c r="N108" s="39" t="str">
        <f t="shared" si="6"/>
        <v/>
      </c>
      <c r="O108" s="39" t="str">
        <f t="shared" si="7"/>
        <v/>
      </c>
      <c r="P108" s="39" t="str">
        <f t="shared" si="8"/>
        <v/>
      </c>
      <c r="Q108" s="39" t="str">
        <f t="shared" si="9"/>
        <v/>
      </c>
      <c r="R108" s="39" t="str">
        <f t="shared" si="10"/>
        <v/>
      </c>
      <c r="S108" s="39" t="str">
        <f t="shared" si="11"/>
        <v/>
      </c>
      <c r="T108" s="39" t="str">
        <f t="shared" si="12"/>
        <v/>
      </c>
      <c r="U108" s="39" t="str">
        <f t="shared" si="13"/>
        <v/>
      </c>
      <c r="V108" s="39" t="str">
        <f t="shared" si="14"/>
        <v/>
      </c>
      <c r="W108" s="39" t="str">
        <f t="shared" si="15"/>
        <v/>
      </c>
      <c r="X108" s="39" t="str">
        <f t="shared" si="16"/>
        <v/>
      </c>
      <c r="Y108" s="39" t="str">
        <f t="shared" si="17"/>
        <v/>
      </c>
      <c r="Z108" s="39" t="str">
        <f t="shared" si="18"/>
        <v/>
      </c>
      <c r="AA108" s="39" t="str">
        <f t="shared" si="19"/>
        <v/>
      </c>
      <c r="AB108" s="39" t="str">
        <f t="shared" si="20"/>
        <v/>
      </c>
      <c r="AC108" s="39" t="str">
        <f t="shared" si="21"/>
        <v/>
      </c>
      <c r="AD108" s="39" t="str">
        <f t="shared" si="22"/>
        <v/>
      </c>
      <c r="AE108" s="39" t="str">
        <f t="shared" si="23"/>
        <v/>
      </c>
      <c r="AF108" s="39" t="str">
        <f t="shared" si="24"/>
        <v/>
      </c>
      <c r="AG108" s="39" t="str">
        <f t="shared" si="25"/>
        <v/>
      </c>
      <c r="AH108" s="39" t="str">
        <f t="shared" si="26"/>
        <v/>
      </c>
      <c r="AI108" s="39" t="str">
        <f t="shared" si="27"/>
        <v/>
      </c>
      <c r="AJ108" s="39" t="str">
        <f t="shared" si="28"/>
        <v/>
      </c>
      <c r="AK108" s="39" t="str">
        <f t="shared" si="29"/>
        <v/>
      </c>
      <c r="AL108" s="39" t="str">
        <f t="shared" si="30"/>
        <v/>
      </c>
      <c r="AM108" s="39" t="str">
        <f t="shared" si="31"/>
        <v/>
      </c>
      <c r="AN108" s="39" t="str">
        <f t="shared" si="32"/>
        <v/>
      </c>
      <c r="AO108" s="39" t="str">
        <f t="shared" si="33"/>
        <v/>
      </c>
      <c r="AP108" s="39" t="str">
        <f t="shared" si="34"/>
        <v/>
      </c>
      <c r="AQ108" s="39" t="str">
        <f t="shared" si="35"/>
        <v/>
      </c>
      <c r="AR108" s="39" t="str">
        <f t="shared" si="36"/>
        <v/>
      </c>
      <c r="AS108" s="39" t="str">
        <f t="shared" si="46"/>
        <v/>
      </c>
      <c r="AT108" s="39" t="str">
        <f t="shared" si="38"/>
        <v/>
      </c>
      <c r="AU108" s="39" t="str">
        <f t="shared" si="39"/>
        <v/>
      </c>
    </row>
    <row r="109" spans="1:47" x14ac:dyDescent="0.25">
      <c r="A109" s="93"/>
      <c r="B109" s="69"/>
      <c r="C109" s="69"/>
      <c r="H109" s="39">
        <f t="shared" ref="H109:H113" si="47">SUM(D109:G109)</f>
        <v>0</v>
      </c>
      <c r="I109" s="39">
        <f t="shared" ref="I109:I113" si="48">IF(vatstatusq4="Y",IF(OR(K109="Sales income",K109="Vat expense",K109="Capital (vat)"),ROUND(H109*_vrq4/(1+_vrq4),2),0),IF(AND(vatstatusq4="F",K109="Sales income"),ROUND(H109*frvrq4,2),IF(AND(vatstatusq4="F",K109="Capital (vat)",H109&lt;=-2000),ROUND(H109*stdvrq4/(1+stdvrq4),2),0)))</f>
        <v>0</v>
      </c>
      <c r="J109" s="39">
        <f t="shared" ref="J109:J113" si="49">IF(K109="",0,H109-I109)</f>
        <v>0</v>
      </c>
      <c r="M109" s="53"/>
      <c r="N109" s="39" t="str">
        <f t="shared" si="6"/>
        <v/>
      </c>
      <c r="O109" s="39" t="str">
        <f t="shared" si="7"/>
        <v/>
      </c>
      <c r="P109" s="39" t="str">
        <f t="shared" si="8"/>
        <v/>
      </c>
      <c r="Q109" s="39" t="str">
        <f t="shared" si="9"/>
        <v/>
      </c>
      <c r="R109" s="39" t="str">
        <f t="shared" si="10"/>
        <v/>
      </c>
      <c r="S109" s="39" t="str">
        <f t="shared" si="11"/>
        <v/>
      </c>
      <c r="T109" s="39" t="str">
        <f t="shared" si="12"/>
        <v/>
      </c>
      <c r="U109" s="39" t="str">
        <f t="shared" si="13"/>
        <v/>
      </c>
      <c r="V109" s="39" t="str">
        <f t="shared" si="14"/>
        <v/>
      </c>
      <c r="W109" s="39" t="str">
        <f t="shared" si="15"/>
        <v/>
      </c>
      <c r="X109" s="39" t="str">
        <f t="shared" si="16"/>
        <v/>
      </c>
      <c r="Y109" s="39" t="str">
        <f t="shared" si="17"/>
        <v/>
      </c>
      <c r="Z109" s="39" t="str">
        <f t="shared" si="18"/>
        <v/>
      </c>
      <c r="AA109" s="39" t="str">
        <f t="shared" si="19"/>
        <v/>
      </c>
      <c r="AB109" s="39" t="str">
        <f t="shared" si="20"/>
        <v/>
      </c>
      <c r="AC109" s="39" t="str">
        <f t="shared" si="21"/>
        <v/>
      </c>
      <c r="AD109" s="39" t="str">
        <f t="shared" si="22"/>
        <v/>
      </c>
      <c r="AE109" s="39" t="str">
        <f t="shared" si="23"/>
        <v/>
      </c>
      <c r="AF109" s="39" t="str">
        <f t="shared" si="24"/>
        <v/>
      </c>
      <c r="AG109" s="39" t="str">
        <f t="shared" si="25"/>
        <v/>
      </c>
      <c r="AH109" s="39" t="str">
        <f t="shared" si="26"/>
        <v/>
      </c>
      <c r="AI109" s="39" t="str">
        <f t="shared" si="27"/>
        <v/>
      </c>
      <c r="AJ109" s="39" t="str">
        <f t="shared" si="28"/>
        <v/>
      </c>
      <c r="AK109" s="39" t="str">
        <f t="shared" si="29"/>
        <v/>
      </c>
      <c r="AL109" s="39" t="str">
        <f t="shared" si="30"/>
        <v/>
      </c>
      <c r="AM109" s="39" t="str">
        <f t="shared" si="31"/>
        <v/>
      </c>
      <c r="AN109" s="39" t="str">
        <f t="shared" si="32"/>
        <v/>
      </c>
      <c r="AO109" s="39" t="str">
        <f t="shared" si="33"/>
        <v/>
      </c>
      <c r="AP109" s="39" t="str">
        <f t="shared" si="34"/>
        <v/>
      </c>
      <c r="AQ109" s="39" t="str">
        <f t="shared" si="35"/>
        <v/>
      </c>
      <c r="AR109" s="39" t="str">
        <f t="shared" si="36"/>
        <v/>
      </c>
      <c r="AS109" s="39" t="str">
        <f t="shared" si="46"/>
        <v/>
      </c>
      <c r="AT109" s="39" t="str">
        <f t="shared" si="38"/>
        <v/>
      </c>
      <c r="AU109" s="39" t="str">
        <f t="shared" si="39"/>
        <v/>
      </c>
    </row>
    <row r="110" spans="1:47" x14ac:dyDescent="0.25">
      <c r="A110" s="93"/>
      <c r="B110" s="69"/>
      <c r="C110" s="69"/>
      <c r="H110" s="39">
        <f t="shared" si="47"/>
        <v>0</v>
      </c>
      <c r="I110" s="39">
        <f t="shared" si="48"/>
        <v>0</v>
      </c>
      <c r="J110" s="39">
        <f t="shared" si="49"/>
        <v>0</v>
      </c>
      <c r="M110" s="53"/>
      <c r="N110" s="39" t="str">
        <f t="shared" si="6"/>
        <v/>
      </c>
      <c r="O110" s="39" t="str">
        <f t="shared" si="7"/>
        <v/>
      </c>
      <c r="P110" s="39" t="str">
        <f t="shared" si="8"/>
        <v/>
      </c>
      <c r="Q110" s="39" t="str">
        <f t="shared" si="9"/>
        <v/>
      </c>
      <c r="R110" s="39" t="str">
        <f t="shared" si="10"/>
        <v/>
      </c>
      <c r="S110" s="39" t="str">
        <f t="shared" si="11"/>
        <v/>
      </c>
      <c r="T110" s="39" t="str">
        <f t="shared" si="12"/>
        <v/>
      </c>
      <c r="U110" s="39" t="str">
        <f t="shared" si="13"/>
        <v/>
      </c>
      <c r="V110" s="39" t="str">
        <f t="shared" si="14"/>
        <v/>
      </c>
      <c r="W110" s="39" t="str">
        <f t="shared" si="15"/>
        <v/>
      </c>
      <c r="X110" s="39" t="str">
        <f t="shared" si="16"/>
        <v/>
      </c>
      <c r="Y110" s="39" t="str">
        <f t="shared" si="17"/>
        <v/>
      </c>
      <c r="Z110" s="39" t="str">
        <f t="shared" si="18"/>
        <v/>
      </c>
      <c r="AA110" s="39" t="str">
        <f t="shared" si="19"/>
        <v/>
      </c>
      <c r="AB110" s="39" t="str">
        <f t="shared" si="20"/>
        <v/>
      </c>
      <c r="AC110" s="39" t="str">
        <f t="shared" si="21"/>
        <v/>
      </c>
      <c r="AD110" s="39" t="str">
        <f t="shared" si="22"/>
        <v/>
      </c>
      <c r="AE110" s="39" t="str">
        <f t="shared" si="23"/>
        <v/>
      </c>
      <c r="AF110" s="39" t="str">
        <f t="shared" si="24"/>
        <v/>
      </c>
      <c r="AG110" s="39" t="str">
        <f t="shared" si="25"/>
        <v/>
      </c>
      <c r="AH110" s="39" t="str">
        <f t="shared" si="26"/>
        <v/>
      </c>
      <c r="AI110" s="39" t="str">
        <f t="shared" si="27"/>
        <v/>
      </c>
      <c r="AJ110" s="39" t="str">
        <f t="shared" si="28"/>
        <v/>
      </c>
      <c r="AK110" s="39" t="str">
        <f t="shared" si="29"/>
        <v/>
      </c>
      <c r="AL110" s="39" t="str">
        <f t="shared" si="30"/>
        <v/>
      </c>
      <c r="AM110" s="39" t="str">
        <f t="shared" si="31"/>
        <v/>
      </c>
      <c r="AN110" s="39" t="str">
        <f t="shared" si="32"/>
        <v/>
      </c>
      <c r="AO110" s="39" t="str">
        <f t="shared" si="33"/>
        <v/>
      </c>
      <c r="AP110" s="39" t="str">
        <f t="shared" si="34"/>
        <v/>
      </c>
      <c r="AQ110" s="39" t="str">
        <f t="shared" si="35"/>
        <v/>
      </c>
      <c r="AR110" s="39" t="str">
        <f t="shared" si="36"/>
        <v/>
      </c>
      <c r="AS110" s="39" t="str">
        <f t="shared" si="46"/>
        <v/>
      </c>
      <c r="AT110" s="39" t="str">
        <f t="shared" si="38"/>
        <v/>
      </c>
      <c r="AU110" s="39" t="str">
        <f t="shared" si="39"/>
        <v/>
      </c>
    </row>
    <row r="111" spans="1:47" x14ac:dyDescent="0.25">
      <c r="A111" s="93"/>
      <c r="B111" s="69"/>
      <c r="C111" s="69"/>
      <c r="H111" s="39">
        <f t="shared" si="47"/>
        <v>0</v>
      </c>
      <c r="I111" s="39">
        <f t="shared" si="48"/>
        <v>0</v>
      </c>
      <c r="J111" s="39">
        <f t="shared" si="49"/>
        <v>0</v>
      </c>
      <c r="M111" s="53"/>
      <c r="N111" s="39" t="str">
        <f t="shared" si="6"/>
        <v/>
      </c>
      <c r="O111" s="39" t="str">
        <f t="shared" si="7"/>
        <v/>
      </c>
      <c r="P111" s="39" t="str">
        <f t="shared" si="8"/>
        <v/>
      </c>
      <c r="Q111" s="39" t="str">
        <f t="shared" si="9"/>
        <v/>
      </c>
      <c r="R111" s="39" t="str">
        <f t="shared" si="10"/>
        <v/>
      </c>
      <c r="S111" s="39" t="str">
        <f t="shared" si="11"/>
        <v/>
      </c>
      <c r="T111" s="39" t="str">
        <f t="shared" si="12"/>
        <v/>
      </c>
      <c r="U111" s="39" t="str">
        <f t="shared" si="13"/>
        <v/>
      </c>
      <c r="V111" s="39" t="str">
        <f t="shared" si="14"/>
        <v/>
      </c>
      <c r="W111" s="39" t="str">
        <f t="shared" si="15"/>
        <v/>
      </c>
      <c r="X111" s="39" t="str">
        <f t="shared" si="16"/>
        <v/>
      </c>
      <c r="Y111" s="39" t="str">
        <f t="shared" si="17"/>
        <v/>
      </c>
      <c r="Z111" s="39" t="str">
        <f t="shared" si="18"/>
        <v/>
      </c>
      <c r="AA111" s="39" t="str">
        <f t="shared" si="19"/>
        <v/>
      </c>
      <c r="AB111" s="39" t="str">
        <f t="shared" si="20"/>
        <v/>
      </c>
      <c r="AC111" s="39" t="str">
        <f t="shared" si="21"/>
        <v/>
      </c>
      <c r="AD111" s="39" t="str">
        <f t="shared" si="22"/>
        <v/>
      </c>
      <c r="AE111" s="39" t="str">
        <f t="shared" si="23"/>
        <v/>
      </c>
      <c r="AF111" s="39" t="str">
        <f t="shared" si="24"/>
        <v/>
      </c>
      <c r="AG111" s="39" t="str">
        <f t="shared" si="25"/>
        <v/>
      </c>
      <c r="AH111" s="39" t="str">
        <f t="shared" si="26"/>
        <v/>
      </c>
      <c r="AI111" s="39" t="str">
        <f t="shared" si="27"/>
        <v/>
      </c>
      <c r="AJ111" s="39" t="str">
        <f t="shared" si="28"/>
        <v/>
      </c>
      <c r="AK111" s="39" t="str">
        <f t="shared" si="29"/>
        <v/>
      </c>
      <c r="AL111" s="39" t="str">
        <f t="shared" si="30"/>
        <v/>
      </c>
      <c r="AM111" s="39" t="str">
        <f t="shared" si="31"/>
        <v/>
      </c>
      <c r="AN111" s="39" t="str">
        <f t="shared" si="32"/>
        <v/>
      </c>
      <c r="AO111" s="39" t="str">
        <f t="shared" si="33"/>
        <v/>
      </c>
      <c r="AP111" s="39" t="str">
        <f t="shared" si="34"/>
        <v/>
      </c>
      <c r="AQ111" s="39" t="str">
        <f t="shared" si="35"/>
        <v/>
      </c>
      <c r="AR111" s="39" t="str">
        <f t="shared" si="36"/>
        <v/>
      </c>
      <c r="AS111" s="39" t="str">
        <f t="shared" si="46"/>
        <v/>
      </c>
      <c r="AT111" s="39" t="str">
        <f t="shared" si="38"/>
        <v/>
      </c>
      <c r="AU111" s="39" t="str">
        <f t="shared" si="39"/>
        <v/>
      </c>
    </row>
    <row r="112" spans="1:47" x14ac:dyDescent="0.25">
      <c r="A112" s="93"/>
      <c r="B112" s="69"/>
      <c r="C112" s="69"/>
      <c r="H112" s="39">
        <f t="shared" si="47"/>
        <v>0</v>
      </c>
      <c r="I112" s="39">
        <f t="shared" si="48"/>
        <v>0</v>
      </c>
      <c r="J112" s="39">
        <f t="shared" si="49"/>
        <v>0</v>
      </c>
      <c r="M112" s="53"/>
      <c r="N112" s="39" t="str">
        <f t="shared" si="6"/>
        <v/>
      </c>
      <c r="O112" s="39" t="str">
        <f t="shared" si="7"/>
        <v/>
      </c>
      <c r="P112" s="39" t="str">
        <f t="shared" si="8"/>
        <v/>
      </c>
      <c r="Q112" s="39" t="str">
        <f t="shared" si="9"/>
        <v/>
      </c>
      <c r="R112" s="39" t="str">
        <f t="shared" si="10"/>
        <v/>
      </c>
      <c r="S112" s="39" t="str">
        <f t="shared" si="11"/>
        <v/>
      </c>
      <c r="T112" s="39" t="str">
        <f t="shared" si="12"/>
        <v/>
      </c>
      <c r="U112" s="39" t="str">
        <f t="shared" si="13"/>
        <v/>
      </c>
      <c r="V112" s="39" t="str">
        <f t="shared" si="14"/>
        <v/>
      </c>
      <c r="W112" s="39" t="str">
        <f t="shared" si="15"/>
        <v/>
      </c>
      <c r="X112" s="39" t="str">
        <f t="shared" si="16"/>
        <v/>
      </c>
      <c r="Y112" s="39" t="str">
        <f t="shared" si="17"/>
        <v/>
      </c>
      <c r="Z112" s="39" t="str">
        <f t="shared" si="18"/>
        <v/>
      </c>
      <c r="AA112" s="39" t="str">
        <f t="shared" si="19"/>
        <v/>
      </c>
      <c r="AB112" s="39" t="str">
        <f t="shared" si="20"/>
        <v/>
      </c>
      <c r="AC112" s="39" t="str">
        <f t="shared" si="21"/>
        <v/>
      </c>
      <c r="AD112" s="39" t="str">
        <f t="shared" si="22"/>
        <v/>
      </c>
      <c r="AE112" s="39" t="str">
        <f t="shared" si="23"/>
        <v/>
      </c>
      <c r="AF112" s="39" t="str">
        <f t="shared" si="24"/>
        <v/>
      </c>
      <c r="AG112" s="39" t="str">
        <f t="shared" si="25"/>
        <v/>
      </c>
      <c r="AH112" s="39" t="str">
        <f t="shared" si="26"/>
        <v/>
      </c>
      <c r="AI112" s="39" t="str">
        <f t="shared" si="27"/>
        <v/>
      </c>
      <c r="AJ112" s="39" t="str">
        <f t="shared" si="28"/>
        <v/>
      </c>
      <c r="AK112" s="39" t="str">
        <f t="shared" si="29"/>
        <v/>
      </c>
      <c r="AL112" s="39" t="str">
        <f t="shared" si="30"/>
        <v/>
      </c>
      <c r="AM112" s="39" t="str">
        <f t="shared" si="31"/>
        <v/>
      </c>
      <c r="AN112" s="39" t="str">
        <f t="shared" si="32"/>
        <v/>
      </c>
      <c r="AO112" s="39" t="str">
        <f t="shared" si="33"/>
        <v/>
      </c>
      <c r="AP112" s="39" t="str">
        <f t="shared" si="34"/>
        <v/>
      </c>
      <c r="AQ112" s="39" t="str">
        <f t="shared" si="35"/>
        <v/>
      </c>
      <c r="AR112" s="39" t="str">
        <f t="shared" si="36"/>
        <v/>
      </c>
      <c r="AS112" s="39" t="str">
        <f t="shared" si="46"/>
        <v/>
      </c>
      <c r="AT112" s="39" t="str">
        <f t="shared" si="38"/>
        <v/>
      </c>
      <c r="AU112" s="39" t="str">
        <f t="shared" si="39"/>
        <v/>
      </c>
    </row>
    <row r="113" spans="1:47" x14ac:dyDescent="0.25">
      <c r="A113" s="93"/>
      <c r="B113" s="69"/>
      <c r="C113" s="69"/>
      <c r="H113" s="39">
        <f t="shared" si="47"/>
        <v>0</v>
      </c>
      <c r="I113" s="39">
        <f t="shared" si="48"/>
        <v>0</v>
      </c>
      <c r="J113" s="39">
        <f t="shared" si="49"/>
        <v>0</v>
      </c>
      <c r="M113" s="53"/>
      <c r="N113" s="39" t="str">
        <f t="shared" si="6"/>
        <v/>
      </c>
      <c r="O113" s="39" t="str">
        <f t="shared" si="7"/>
        <v/>
      </c>
      <c r="P113" s="39" t="str">
        <f t="shared" si="8"/>
        <v/>
      </c>
      <c r="Q113" s="39" t="str">
        <f t="shared" si="9"/>
        <v/>
      </c>
      <c r="R113" s="39" t="str">
        <f t="shared" si="10"/>
        <v/>
      </c>
      <c r="S113" s="39" t="str">
        <f t="shared" si="11"/>
        <v/>
      </c>
      <c r="T113" s="39" t="str">
        <f t="shared" si="12"/>
        <v/>
      </c>
      <c r="U113" s="39" t="str">
        <f t="shared" si="13"/>
        <v/>
      </c>
      <c r="V113" s="39" t="str">
        <f t="shared" si="14"/>
        <v/>
      </c>
      <c r="W113" s="39" t="str">
        <f t="shared" si="15"/>
        <v/>
      </c>
      <c r="X113" s="39" t="str">
        <f t="shared" si="16"/>
        <v/>
      </c>
      <c r="Y113" s="39" t="str">
        <f t="shared" si="17"/>
        <v/>
      </c>
      <c r="Z113" s="39" t="str">
        <f t="shared" si="18"/>
        <v/>
      </c>
      <c r="AA113" s="39" t="str">
        <f t="shared" si="19"/>
        <v/>
      </c>
      <c r="AB113" s="39" t="str">
        <f t="shared" si="20"/>
        <v/>
      </c>
      <c r="AC113" s="39" t="str">
        <f t="shared" si="21"/>
        <v/>
      </c>
      <c r="AD113" s="39" t="str">
        <f t="shared" si="22"/>
        <v/>
      </c>
      <c r="AE113" s="39" t="str">
        <f t="shared" si="23"/>
        <v/>
      </c>
      <c r="AF113" s="39" t="str">
        <f t="shared" si="24"/>
        <v/>
      </c>
      <c r="AG113" s="39" t="str">
        <f t="shared" si="25"/>
        <v/>
      </c>
      <c r="AH113" s="39" t="str">
        <f t="shared" si="26"/>
        <v/>
      </c>
      <c r="AI113" s="39" t="str">
        <f t="shared" si="27"/>
        <v/>
      </c>
      <c r="AJ113" s="39" t="str">
        <f t="shared" si="28"/>
        <v/>
      </c>
      <c r="AK113" s="39" t="str">
        <f t="shared" si="29"/>
        <v/>
      </c>
      <c r="AL113" s="39" t="str">
        <f t="shared" si="30"/>
        <v/>
      </c>
      <c r="AM113" s="39" t="str">
        <f t="shared" si="31"/>
        <v/>
      </c>
      <c r="AN113" s="39" t="str">
        <f t="shared" si="32"/>
        <v/>
      </c>
      <c r="AO113" s="39" t="str">
        <f t="shared" si="33"/>
        <v/>
      </c>
      <c r="AP113" s="39" t="str">
        <f t="shared" si="34"/>
        <v/>
      </c>
      <c r="AQ113" s="39" t="str">
        <f t="shared" si="35"/>
        <v/>
      </c>
      <c r="AR113" s="39" t="str">
        <f t="shared" si="36"/>
        <v/>
      </c>
      <c r="AS113" s="39" t="str">
        <f t="shared" si="46"/>
        <v/>
      </c>
      <c r="AT113" s="39" t="str">
        <f t="shared" si="38"/>
        <v/>
      </c>
      <c r="AU113" s="39" t="str">
        <f t="shared" si="39"/>
        <v/>
      </c>
    </row>
    <row r="114" spans="1:47" x14ac:dyDescent="0.25">
      <c r="A114" s="93"/>
      <c r="B114" s="69"/>
      <c r="C114" s="69"/>
      <c r="H114" s="39">
        <f t="shared" si="3"/>
        <v>0</v>
      </c>
      <c r="I114" s="39">
        <f t="shared" si="45"/>
        <v>0</v>
      </c>
      <c r="J114" s="39">
        <f t="shared" si="5"/>
        <v>0</v>
      </c>
      <c r="M114" s="53"/>
      <c r="N114" s="39" t="str">
        <f t="shared" si="6"/>
        <v/>
      </c>
      <c r="O114" s="39" t="str">
        <f t="shared" si="7"/>
        <v/>
      </c>
      <c r="P114" s="39" t="str">
        <f t="shared" si="8"/>
        <v/>
      </c>
      <c r="Q114" s="39" t="str">
        <f t="shared" si="9"/>
        <v/>
      </c>
      <c r="R114" s="39" t="str">
        <f t="shared" si="10"/>
        <v/>
      </c>
      <c r="S114" s="39" t="str">
        <f t="shared" si="11"/>
        <v/>
      </c>
      <c r="T114" s="39" t="str">
        <f t="shared" si="12"/>
        <v/>
      </c>
      <c r="U114" s="39" t="str">
        <f t="shared" si="13"/>
        <v/>
      </c>
      <c r="V114" s="39" t="str">
        <f t="shared" si="14"/>
        <v/>
      </c>
      <c r="W114" s="39" t="str">
        <f t="shared" si="15"/>
        <v/>
      </c>
      <c r="X114" s="39" t="str">
        <f t="shared" si="16"/>
        <v/>
      </c>
      <c r="Y114" s="39" t="str">
        <f t="shared" si="17"/>
        <v/>
      </c>
      <c r="Z114" s="39" t="str">
        <f t="shared" si="18"/>
        <v/>
      </c>
      <c r="AA114" s="39" t="str">
        <f t="shared" si="19"/>
        <v/>
      </c>
      <c r="AB114" s="39" t="str">
        <f t="shared" si="20"/>
        <v/>
      </c>
      <c r="AC114" s="39" t="str">
        <f t="shared" si="21"/>
        <v/>
      </c>
      <c r="AD114" s="39" t="str">
        <f t="shared" si="22"/>
        <v/>
      </c>
      <c r="AE114" s="39" t="str">
        <f t="shared" si="23"/>
        <v/>
      </c>
      <c r="AF114" s="39" t="str">
        <f t="shared" si="24"/>
        <v/>
      </c>
      <c r="AG114" s="39" t="str">
        <f t="shared" si="25"/>
        <v/>
      </c>
      <c r="AH114" s="39" t="str">
        <f t="shared" si="26"/>
        <v/>
      </c>
      <c r="AI114" s="39" t="str">
        <f t="shared" si="27"/>
        <v/>
      </c>
      <c r="AJ114" s="39" t="str">
        <f t="shared" si="28"/>
        <v/>
      </c>
      <c r="AK114" s="39" t="str">
        <f t="shared" si="29"/>
        <v/>
      </c>
      <c r="AL114" s="39" t="str">
        <f t="shared" si="30"/>
        <v/>
      </c>
      <c r="AM114" s="39" t="str">
        <f t="shared" si="31"/>
        <v/>
      </c>
      <c r="AN114" s="39" t="str">
        <f t="shared" si="32"/>
        <v/>
      </c>
      <c r="AO114" s="39" t="str">
        <f t="shared" si="33"/>
        <v/>
      </c>
      <c r="AP114" s="39" t="str">
        <f t="shared" si="34"/>
        <v/>
      </c>
      <c r="AQ114" s="39" t="str">
        <f t="shared" si="35"/>
        <v/>
      </c>
      <c r="AR114" s="39" t="str">
        <f t="shared" si="36"/>
        <v/>
      </c>
      <c r="AS114" s="39" t="str">
        <f t="shared" si="46"/>
        <v/>
      </c>
      <c r="AT114" s="39" t="str">
        <f t="shared" si="38"/>
        <v/>
      </c>
      <c r="AU114" s="39" t="str">
        <f t="shared" si="39"/>
        <v/>
      </c>
    </row>
    <row r="115" spans="1:47" x14ac:dyDescent="0.25">
      <c r="A115" s="93"/>
      <c r="B115" s="69"/>
      <c r="C115" s="69"/>
      <c r="H115" s="39">
        <f t="shared" si="3"/>
        <v>0</v>
      </c>
      <c r="I115" s="39">
        <f t="shared" si="45"/>
        <v>0</v>
      </c>
      <c r="J115" s="39">
        <f t="shared" si="5"/>
        <v>0</v>
      </c>
      <c r="M115" s="53"/>
      <c r="N115" s="39" t="str">
        <f t="shared" si="6"/>
        <v/>
      </c>
      <c r="O115" s="39" t="str">
        <f t="shared" si="7"/>
        <v/>
      </c>
      <c r="P115" s="39" t="str">
        <f t="shared" si="8"/>
        <v/>
      </c>
      <c r="Q115" s="39" t="str">
        <f t="shared" si="9"/>
        <v/>
      </c>
      <c r="R115" s="39" t="str">
        <f t="shared" si="10"/>
        <v/>
      </c>
      <c r="S115" s="39" t="str">
        <f t="shared" si="11"/>
        <v/>
      </c>
      <c r="T115" s="39" t="str">
        <f t="shared" si="12"/>
        <v/>
      </c>
      <c r="U115" s="39" t="str">
        <f t="shared" si="13"/>
        <v/>
      </c>
      <c r="V115" s="39" t="str">
        <f t="shared" si="14"/>
        <v/>
      </c>
      <c r="W115" s="39" t="str">
        <f t="shared" si="15"/>
        <v/>
      </c>
      <c r="X115" s="39" t="str">
        <f t="shared" si="16"/>
        <v/>
      </c>
      <c r="Y115" s="39" t="str">
        <f t="shared" si="17"/>
        <v/>
      </c>
      <c r="Z115" s="39" t="str">
        <f t="shared" si="18"/>
        <v/>
      </c>
      <c r="AA115" s="39" t="str">
        <f t="shared" si="19"/>
        <v/>
      </c>
      <c r="AB115" s="39" t="str">
        <f t="shared" si="20"/>
        <v/>
      </c>
      <c r="AC115" s="39" t="str">
        <f t="shared" si="21"/>
        <v/>
      </c>
      <c r="AD115" s="39" t="str">
        <f t="shared" si="22"/>
        <v/>
      </c>
      <c r="AE115" s="39" t="str">
        <f t="shared" si="23"/>
        <v/>
      </c>
      <c r="AF115" s="39" t="str">
        <f t="shared" si="24"/>
        <v/>
      </c>
      <c r="AG115" s="39" t="str">
        <f t="shared" si="25"/>
        <v/>
      </c>
      <c r="AH115" s="39" t="str">
        <f t="shared" si="26"/>
        <v/>
      </c>
      <c r="AI115" s="39" t="str">
        <f t="shared" si="27"/>
        <v/>
      </c>
      <c r="AJ115" s="39" t="str">
        <f t="shared" si="28"/>
        <v/>
      </c>
      <c r="AK115" s="39" t="str">
        <f t="shared" si="29"/>
        <v/>
      </c>
      <c r="AL115" s="39" t="str">
        <f t="shared" si="30"/>
        <v/>
      </c>
      <c r="AM115" s="39" t="str">
        <f t="shared" si="31"/>
        <v/>
      </c>
      <c r="AN115" s="39" t="str">
        <f t="shared" si="32"/>
        <v/>
      </c>
      <c r="AO115" s="39" t="str">
        <f t="shared" si="33"/>
        <v/>
      </c>
      <c r="AP115" s="39" t="str">
        <f t="shared" si="34"/>
        <v/>
      </c>
      <c r="AQ115" s="39" t="str">
        <f t="shared" si="35"/>
        <v/>
      </c>
      <c r="AR115" s="39" t="str">
        <f t="shared" si="36"/>
        <v/>
      </c>
      <c r="AS115" s="39" t="str">
        <f t="shared" si="46"/>
        <v/>
      </c>
      <c r="AT115" s="39" t="str">
        <f t="shared" si="38"/>
        <v/>
      </c>
      <c r="AU115" s="39" t="str">
        <f t="shared" si="39"/>
        <v/>
      </c>
    </row>
    <row r="116" spans="1:47" x14ac:dyDescent="0.25">
      <c r="A116" s="93"/>
      <c r="B116" s="69"/>
      <c r="C116" s="94"/>
      <c r="H116" s="39">
        <f t="shared" si="3"/>
        <v>0</v>
      </c>
      <c r="I116" s="39">
        <f t="shared" si="45"/>
        <v>0</v>
      </c>
      <c r="J116" s="39">
        <f t="shared" si="5"/>
        <v>0</v>
      </c>
      <c r="M116" s="53"/>
      <c r="N116" s="39" t="str">
        <f t="shared" si="6"/>
        <v/>
      </c>
      <c r="O116" s="39" t="str">
        <f t="shared" si="7"/>
        <v/>
      </c>
      <c r="P116" s="39" t="str">
        <f t="shared" si="8"/>
        <v/>
      </c>
      <c r="Q116" s="39" t="str">
        <f t="shared" si="9"/>
        <v/>
      </c>
      <c r="R116" s="39" t="str">
        <f t="shared" si="10"/>
        <v/>
      </c>
      <c r="S116" s="39" t="str">
        <f t="shared" si="11"/>
        <v/>
      </c>
      <c r="T116" s="39" t="str">
        <f t="shared" si="12"/>
        <v/>
      </c>
      <c r="U116" s="39" t="str">
        <f t="shared" si="13"/>
        <v/>
      </c>
      <c r="V116" s="39" t="str">
        <f t="shared" si="14"/>
        <v/>
      </c>
      <c r="W116" s="39" t="str">
        <f t="shared" si="15"/>
        <v/>
      </c>
      <c r="X116" s="39" t="str">
        <f t="shared" si="16"/>
        <v/>
      </c>
      <c r="Y116" s="39" t="str">
        <f t="shared" si="17"/>
        <v/>
      </c>
      <c r="Z116" s="39" t="str">
        <f t="shared" si="18"/>
        <v/>
      </c>
      <c r="AA116" s="39" t="str">
        <f t="shared" si="19"/>
        <v/>
      </c>
      <c r="AB116" s="39" t="str">
        <f t="shared" si="20"/>
        <v/>
      </c>
      <c r="AC116" s="39" t="str">
        <f t="shared" si="21"/>
        <v/>
      </c>
      <c r="AD116" s="39" t="str">
        <f t="shared" si="22"/>
        <v/>
      </c>
      <c r="AE116" s="39" t="str">
        <f t="shared" si="23"/>
        <v/>
      </c>
      <c r="AF116" s="39" t="str">
        <f t="shared" si="24"/>
        <v/>
      </c>
      <c r="AG116" s="39" t="str">
        <f t="shared" si="25"/>
        <v/>
      </c>
      <c r="AH116" s="39" t="str">
        <f t="shared" si="26"/>
        <v/>
      </c>
      <c r="AI116" s="39" t="str">
        <f t="shared" si="27"/>
        <v/>
      </c>
      <c r="AJ116" s="39" t="str">
        <f t="shared" si="28"/>
        <v/>
      </c>
      <c r="AK116" s="39" t="str">
        <f t="shared" si="29"/>
        <v/>
      </c>
      <c r="AL116" s="39" t="str">
        <f t="shared" si="30"/>
        <v/>
      </c>
      <c r="AM116" s="39" t="str">
        <f t="shared" si="31"/>
        <v/>
      </c>
      <c r="AN116" s="39" t="str">
        <f t="shared" si="32"/>
        <v/>
      </c>
      <c r="AO116" s="39" t="str">
        <f t="shared" si="33"/>
        <v/>
      </c>
      <c r="AP116" s="39" t="str">
        <f t="shared" si="34"/>
        <v/>
      </c>
      <c r="AQ116" s="39" t="str">
        <f t="shared" si="35"/>
        <v/>
      </c>
      <c r="AR116" s="39" t="str">
        <f t="shared" si="36"/>
        <v/>
      </c>
      <c r="AS116" s="39" t="str">
        <f t="shared" si="46"/>
        <v/>
      </c>
      <c r="AT116" s="39" t="str">
        <f t="shared" si="38"/>
        <v/>
      </c>
      <c r="AU116" s="39" t="str">
        <f t="shared" si="39"/>
        <v/>
      </c>
    </row>
    <row r="117" spans="1:47" x14ac:dyDescent="0.25">
      <c r="A117" s="93"/>
      <c r="B117" s="69"/>
      <c r="C117" s="94"/>
      <c r="H117" s="39">
        <f t="shared" si="3"/>
        <v>0</v>
      </c>
      <c r="I117" s="39">
        <f t="shared" si="45"/>
        <v>0</v>
      </c>
      <c r="J117" s="39">
        <f t="shared" si="5"/>
        <v>0</v>
      </c>
      <c r="M117" s="53"/>
      <c r="N117" s="39" t="str">
        <f t="shared" si="6"/>
        <v/>
      </c>
      <c r="O117" s="39" t="str">
        <f t="shared" si="7"/>
        <v/>
      </c>
      <c r="P117" s="39" t="str">
        <f t="shared" si="8"/>
        <v/>
      </c>
      <c r="Q117" s="39" t="str">
        <f t="shared" si="9"/>
        <v/>
      </c>
      <c r="R117" s="39" t="str">
        <f t="shared" si="10"/>
        <v/>
      </c>
      <c r="S117" s="39" t="str">
        <f t="shared" si="11"/>
        <v/>
      </c>
      <c r="T117" s="39" t="str">
        <f t="shared" si="12"/>
        <v/>
      </c>
      <c r="U117" s="39" t="str">
        <f t="shared" si="13"/>
        <v/>
      </c>
      <c r="V117" s="39" t="str">
        <f t="shared" si="14"/>
        <v/>
      </c>
      <c r="W117" s="39" t="str">
        <f t="shared" si="15"/>
        <v/>
      </c>
      <c r="X117" s="39" t="str">
        <f t="shared" si="16"/>
        <v/>
      </c>
      <c r="Y117" s="39" t="str">
        <f t="shared" si="17"/>
        <v/>
      </c>
      <c r="Z117" s="39" t="str">
        <f t="shared" si="18"/>
        <v/>
      </c>
      <c r="AA117" s="39" t="str">
        <f t="shared" si="19"/>
        <v/>
      </c>
      <c r="AB117" s="39" t="str">
        <f t="shared" si="20"/>
        <v/>
      </c>
      <c r="AC117" s="39" t="str">
        <f t="shared" si="21"/>
        <v/>
      </c>
      <c r="AD117" s="39" t="str">
        <f t="shared" si="22"/>
        <v/>
      </c>
      <c r="AE117" s="39" t="str">
        <f t="shared" si="23"/>
        <v/>
      </c>
      <c r="AF117" s="39" t="str">
        <f t="shared" si="24"/>
        <v/>
      </c>
      <c r="AG117" s="39" t="str">
        <f t="shared" si="25"/>
        <v/>
      </c>
      <c r="AH117" s="39" t="str">
        <f t="shared" si="26"/>
        <v/>
      </c>
      <c r="AI117" s="39" t="str">
        <f t="shared" si="27"/>
        <v/>
      </c>
      <c r="AJ117" s="39" t="str">
        <f t="shared" si="28"/>
        <v/>
      </c>
      <c r="AK117" s="39" t="str">
        <f t="shared" si="29"/>
        <v/>
      </c>
      <c r="AL117" s="39" t="str">
        <f t="shared" si="30"/>
        <v/>
      </c>
      <c r="AM117" s="39" t="str">
        <f t="shared" si="31"/>
        <v/>
      </c>
      <c r="AN117" s="39" t="str">
        <f t="shared" si="32"/>
        <v/>
      </c>
      <c r="AO117" s="39" t="str">
        <f t="shared" si="33"/>
        <v/>
      </c>
      <c r="AP117" s="39" t="str">
        <f t="shared" si="34"/>
        <v/>
      </c>
      <c r="AQ117" s="39" t="str">
        <f t="shared" si="35"/>
        <v/>
      </c>
      <c r="AR117" s="39" t="str">
        <f t="shared" si="36"/>
        <v/>
      </c>
      <c r="AS117" s="39" t="str">
        <f t="shared" si="46"/>
        <v/>
      </c>
      <c r="AT117" s="39" t="str">
        <f t="shared" si="38"/>
        <v/>
      </c>
      <c r="AU117" s="39" t="str">
        <f t="shared" si="39"/>
        <v/>
      </c>
    </row>
    <row r="118" spans="1:47" x14ac:dyDescent="0.25">
      <c r="A118" s="93"/>
      <c r="B118" s="69"/>
      <c r="C118" s="69"/>
      <c r="H118" s="39">
        <f t="shared" si="3"/>
        <v>0</v>
      </c>
      <c r="I118" s="39">
        <f t="shared" si="45"/>
        <v>0</v>
      </c>
      <c r="J118" s="39">
        <f t="shared" si="5"/>
        <v>0</v>
      </c>
      <c r="M118" s="53"/>
      <c r="N118" s="39" t="str">
        <f t="shared" si="6"/>
        <v/>
      </c>
      <c r="O118" s="39" t="str">
        <f t="shared" si="7"/>
        <v/>
      </c>
      <c r="P118" s="39" t="str">
        <f t="shared" si="8"/>
        <v/>
      </c>
      <c r="Q118" s="39" t="str">
        <f t="shared" si="9"/>
        <v/>
      </c>
      <c r="R118" s="39" t="str">
        <f t="shared" si="10"/>
        <v/>
      </c>
      <c r="S118" s="39" t="str">
        <f t="shared" si="11"/>
        <v/>
      </c>
      <c r="T118" s="39" t="str">
        <f t="shared" si="12"/>
        <v/>
      </c>
      <c r="U118" s="39" t="str">
        <f t="shared" si="13"/>
        <v/>
      </c>
      <c r="V118" s="39" t="str">
        <f t="shared" si="14"/>
        <v/>
      </c>
      <c r="W118" s="39" t="str">
        <f t="shared" si="15"/>
        <v/>
      </c>
      <c r="X118" s="39" t="str">
        <f t="shared" si="16"/>
        <v/>
      </c>
      <c r="Y118" s="39" t="str">
        <f t="shared" si="17"/>
        <v/>
      </c>
      <c r="Z118" s="39" t="str">
        <f t="shared" si="18"/>
        <v/>
      </c>
      <c r="AA118" s="39" t="str">
        <f t="shared" si="19"/>
        <v/>
      </c>
      <c r="AB118" s="39" t="str">
        <f t="shared" si="20"/>
        <v/>
      </c>
      <c r="AC118" s="39" t="str">
        <f t="shared" si="21"/>
        <v/>
      </c>
      <c r="AD118" s="39" t="str">
        <f t="shared" si="22"/>
        <v/>
      </c>
      <c r="AE118" s="39" t="str">
        <f t="shared" si="23"/>
        <v/>
      </c>
      <c r="AF118" s="39" t="str">
        <f t="shared" si="24"/>
        <v/>
      </c>
      <c r="AG118" s="39" t="str">
        <f t="shared" si="25"/>
        <v/>
      </c>
      <c r="AH118" s="39" t="str">
        <f t="shared" si="26"/>
        <v/>
      </c>
      <c r="AI118" s="39" t="str">
        <f t="shared" si="27"/>
        <v/>
      </c>
      <c r="AJ118" s="39" t="str">
        <f t="shared" si="28"/>
        <v/>
      </c>
      <c r="AK118" s="39" t="str">
        <f t="shared" si="29"/>
        <v/>
      </c>
      <c r="AL118" s="39" t="str">
        <f t="shared" si="30"/>
        <v/>
      </c>
      <c r="AM118" s="39" t="str">
        <f t="shared" si="31"/>
        <v/>
      </c>
      <c r="AN118" s="39" t="str">
        <f t="shared" si="32"/>
        <v/>
      </c>
      <c r="AO118" s="39" t="str">
        <f t="shared" si="33"/>
        <v/>
      </c>
      <c r="AP118" s="39" t="str">
        <f t="shared" si="34"/>
        <v/>
      </c>
      <c r="AQ118" s="39" t="str">
        <f t="shared" si="35"/>
        <v/>
      </c>
      <c r="AR118" s="39" t="str">
        <f t="shared" si="36"/>
        <v/>
      </c>
      <c r="AS118" s="39" t="str">
        <f t="shared" si="46"/>
        <v/>
      </c>
      <c r="AT118" s="39" t="str">
        <f t="shared" si="38"/>
        <v/>
      </c>
      <c r="AU118" s="39" t="str">
        <f t="shared" si="39"/>
        <v/>
      </c>
    </row>
    <row r="119" spans="1:47" x14ac:dyDescent="0.25">
      <c r="A119" s="93"/>
      <c r="B119" s="69"/>
      <c r="C119" s="69"/>
      <c r="D119" s="39"/>
      <c r="H119" s="39">
        <f t="shared" si="3"/>
        <v>0</v>
      </c>
      <c r="I119" s="39">
        <f t="shared" si="45"/>
        <v>0</v>
      </c>
      <c r="J119" s="39">
        <f t="shared" si="5"/>
        <v>0</v>
      </c>
      <c r="M119" s="53"/>
      <c r="N119" s="39" t="str">
        <f t="shared" si="6"/>
        <v/>
      </c>
      <c r="O119" s="39" t="str">
        <f t="shared" si="7"/>
        <v/>
      </c>
      <c r="P119" s="39" t="str">
        <f t="shared" si="8"/>
        <v/>
      </c>
      <c r="Q119" s="39" t="str">
        <f t="shared" si="9"/>
        <v/>
      </c>
      <c r="R119" s="39" t="str">
        <f t="shared" si="10"/>
        <v/>
      </c>
      <c r="S119" s="39" t="str">
        <f t="shared" si="11"/>
        <v/>
      </c>
      <c r="T119" s="39" t="str">
        <f t="shared" si="12"/>
        <v/>
      </c>
      <c r="U119" s="39" t="str">
        <f t="shared" si="13"/>
        <v/>
      </c>
      <c r="V119" s="39" t="str">
        <f t="shared" si="14"/>
        <v/>
      </c>
      <c r="W119" s="39" t="str">
        <f t="shared" si="15"/>
        <v/>
      </c>
      <c r="X119" s="39" t="str">
        <f t="shared" si="16"/>
        <v/>
      </c>
      <c r="Y119" s="39" t="str">
        <f t="shared" si="17"/>
        <v/>
      </c>
      <c r="Z119" s="39" t="str">
        <f t="shared" si="18"/>
        <v/>
      </c>
      <c r="AA119" s="39" t="str">
        <f t="shared" si="19"/>
        <v/>
      </c>
      <c r="AB119" s="39" t="str">
        <f t="shared" si="20"/>
        <v/>
      </c>
      <c r="AC119" s="39" t="str">
        <f t="shared" si="21"/>
        <v/>
      </c>
      <c r="AD119" s="39" t="str">
        <f t="shared" si="22"/>
        <v/>
      </c>
      <c r="AE119" s="39" t="str">
        <f t="shared" si="23"/>
        <v/>
      </c>
      <c r="AF119" s="39" t="str">
        <f t="shared" si="24"/>
        <v/>
      </c>
      <c r="AG119" s="39" t="str">
        <f t="shared" si="25"/>
        <v/>
      </c>
      <c r="AH119" s="39" t="str">
        <f t="shared" si="26"/>
        <v/>
      </c>
      <c r="AI119" s="39" t="str">
        <f t="shared" si="27"/>
        <v/>
      </c>
      <c r="AJ119" s="39" t="str">
        <f t="shared" si="28"/>
        <v/>
      </c>
      <c r="AK119" s="39" t="str">
        <f t="shared" si="29"/>
        <v/>
      </c>
      <c r="AL119" s="39" t="str">
        <f t="shared" si="30"/>
        <v/>
      </c>
      <c r="AM119" s="39" t="str">
        <f t="shared" si="31"/>
        <v/>
      </c>
      <c r="AN119" s="39" t="str">
        <f t="shared" si="32"/>
        <v/>
      </c>
      <c r="AO119" s="39" t="str">
        <f t="shared" si="33"/>
        <v/>
      </c>
      <c r="AP119" s="39" t="str">
        <f t="shared" si="34"/>
        <v/>
      </c>
      <c r="AQ119" s="39" t="str">
        <f t="shared" si="35"/>
        <v/>
      </c>
      <c r="AR119" s="39" t="str">
        <f t="shared" si="36"/>
        <v/>
      </c>
      <c r="AS119" s="39" t="str">
        <f t="shared" si="46"/>
        <v/>
      </c>
      <c r="AT119" s="39" t="str">
        <f t="shared" si="38"/>
        <v/>
      </c>
      <c r="AU119" s="39" t="str">
        <f t="shared" si="39"/>
        <v/>
      </c>
    </row>
    <row r="120" spans="1:47" x14ac:dyDescent="0.25">
      <c r="A120" s="93"/>
      <c r="B120" s="69"/>
      <c r="C120" s="69"/>
      <c r="D120" s="39"/>
      <c r="H120" s="39">
        <f t="shared" si="3"/>
        <v>0</v>
      </c>
      <c r="I120" s="39">
        <f t="shared" si="45"/>
        <v>0</v>
      </c>
      <c r="J120" s="39">
        <f t="shared" si="5"/>
        <v>0</v>
      </c>
      <c r="M120" s="53"/>
      <c r="N120" s="39" t="str">
        <f t="shared" si="6"/>
        <v/>
      </c>
      <c r="O120" s="39" t="str">
        <f t="shared" si="7"/>
        <v/>
      </c>
      <c r="P120" s="39" t="str">
        <f t="shared" si="8"/>
        <v/>
      </c>
      <c r="Q120" s="39" t="str">
        <f t="shared" si="9"/>
        <v/>
      </c>
      <c r="R120" s="39" t="str">
        <f t="shared" si="10"/>
        <v/>
      </c>
      <c r="S120" s="39" t="str">
        <f t="shared" si="11"/>
        <v/>
      </c>
      <c r="T120" s="39" t="str">
        <f t="shared" si="12"/>
        <v/>
      </c>
      <c r="U120" s="39" t="str">
        <f t="shared" si="13"/>
        <v/>
      </c>
      <c r="V120" s="39" t="str">
        <f t="shared" si="14"/>
        <v/>
      </c>
      <c r="W120" s="39" t="str">
        <f t="shared" si="15"/>
        <v/>
      </c>
      <c r="X120" s="39" t="str">
        <f t="shared" si="16"/>
        <v/>
      </c>
      <c r="Y120" s="39" t="str">
        <f t="shared" si="17"/>
        <v/>
      </c>
      <c r="Z120" s="39" t="str">
        <f t="shared" si="18"/>
        <v/>
      </c>
      <c r="AA120" s="39" t="str">
        <f t="shared" si="19"/>
        <v/>
      </c>
      <c r="AB120" s="39" t="str">
        <f t="shared" si="20"/>
        <v/>
      </c>
      <c r="AC120" s="39" t="str">
        <f t="shared" si="21"/>
        <v/>
      </c>
      <c r="AD120" s="39" t="str">
        <f t="shared" si="22"/>
        <v/>
      </c>
      <c r="AE120" s="39" t="str">
        <f t="shared" si="23"/>
        <v/>
      </c>
      <c r="AF120" s="39" t="str">
        <f t="shared" si="24"/>
        <v/>
      </c>
      <c r="AG120" s="39" t="str">
        <f t="shared" si="25"/>
        <v/>
      </c>
      <c r="AH120" s="39" t="str">
        <f t="shared" si="26"/>
        <v/>
      </c>
      <c r="AI120" s="39" t="str">
        <f t="shared" si="27"/>
        <v/>
      </c>
      <c r="AJ120" s="39" t="str">
        <f t="shared" si="28"/>
        <v/>
      </c>
      <c r="AK120" s="39" t="str">
        <f t="shared" si="29"/>
        <v/>
      </c>
      <c r="AL120" s="39" t="str">
        <f t="shared" si="30"/>
        <v/>
      </c>
      <c r="AM120" s="39" t="str">
        <f t="shared" si="31"/>
        <v/>
      </c>
      <c r="AN120" s="39" t="str">
        <f t="shared" si="32"/>
        <v/>
      </c>
      <c r="AO120" s="39" t="str">
        <f t="shared" si="33"/>
        <v/>
      </c>
      <c r="AP120" s="39" t="str">
        <f t="shared" si="34"/>
        <v/>
      </c>
      <c r="AQ120" s="39" t="str">
        <f t="shared" si="35"/>
        <v/>
      </c>
      <c r="AR120" s="39" t="str">
        <f t="shared" si="36"/>
        <v/>
      </c>
      <c r="AS120" s="39" t="str">
        <f t="shared" si="46"/>
        <v/>
      </c>
      <c r="AT120" s="39" t="str">
        <f t="shared" si="38"/>
        <v/>
      </c>
      <c r="AU120" s="39" t="str">
        <f t="shared" si="39"/>
        <v/>
      </c>
    </row>
    <row r="121" spans="1:47" x14ac:dyDescent="0.25">
      <c r="A121" s="92"/>
      <c r="B121" s="69"/>
      <c r="C121" s="69"/>
      <c r="D121" s="39"/>
      <c r="H121" s="39">
        <f t="shared" si="3"/>
        <v>0</v>
      </c>
      <c r="I121" s="39">
        <f t="shared" si="45"/>
        <v>0</v>
      </c>
      <c r="J121" s="39">
        <f t="shared" si="5"/>
        <v>0</v>
      </c>
      <c r="M121" s="53"/>
      <c r="N121" s="39" t="str">
        <f t="shared" si="6"/>
        <v/>
      </c>
      <c r="O121" s="39" t="str">
        <f t="shared" si="7"/>
        <v/>
      </c>
      <c r="P121" s="39" t="str">
        <f t="shared" si="8"/>
        <v/>
      </c>
      <c r="Q121" s="39" t="str">
        <f t="shared" si="9"/>
        <v/>
      </c>
      <c r="R121" s="39" t="str">
        <f t="shared" si="10"/>
        <v/>
      </c>
      <c r="S121" s="39" t="str">
        <f t="shared" si="11"/>
        <v/>
      </c>
      <c r="T121" s="39" t="str">
        <f t="shared" si="12"/>
        <v/>
      </c>
      <c r="U121" s="39" t="str">
        <f t="shared" si="13"/>
        <v/>
      </c>
      <c r="V121" s="39" t="str">
        <f t="shared" si="14"/>
        <v/>
      </c>
      <c r="W121" s="39" t="str">
        <f t="shared" si="15"/>
        <v/>
      </c>
      <c r="X121" s="39" t="str">
        <f t="shared" si="16"/>
        <v/>
      </c>
      <c r="Y121" s="39" t="str">
        <f t="shared" si="17"/>
        <v/>
      </c>
      <c r="Z121" s="39" t="str">
        <f t="shared" si="18"/>
        <v/>
      </c>
      <c r="AA121" s="39" t="str">
        <f t="shared" si="19"/>
        <v/>
      </c>
      <c r="AB121" s="39" t="str">
        <f t="shared" si="20"/>
        <v/>
      </c>
      <c r="AC121" s="39" t="str">
        <f t="shared" si="21"/>
        <v/>
      </c>
      <c r="AD121" s="39" t="str">
        <f t="shared" si="22"/>
        <v/>
      </c>
      <c r="AE121" s="39" t="str">
        <f t="shared" si="23"/>
        <v/>
      </c>
      <c r="AF121" s="39" t="str">
        <f t="shared" si="24"/>
        <v/>
      </c>
      <c r="AG121" s="39" t="str">
        <f t="shared" si="25"/>
        <v/>
      </c>
      <c r="AH121" s="39" t="str">
        <f t="shared" si="26"/>
        <v/>
      </c>
      <c r="AI121" s="39" t="str">
        <f t="shared" si="27"/>
        <v/>
      </c>
      <c r="AJ121" s="39" t="str">
        <f t="shared" si="28"/>
        <v/>
      </c>
      <c r="AK121" s="39" t="str">
        <f t="shared" si="29"/>
        <v/>
      </c>
      <c r="AL121" s="39" t="str">
        <f t="shared" si="30"/>
        <v/>
      </c>
      <c r="AM121" s="39" t="str">
        <f t="shared" si="31"/>
        <v/>
      </c>
      <c r="AN121" s="39" t="str">
        <f t="shared" si="32"/>
        <v/>
      </c>
      <c r="AO121" s="39" t="str">
        <f t="shared" si="33"/>
        <v/>
      </c>
      <c r="AP121" s="39" t="str">
        <f t="shared" si="34"/>
        <v/>
      </c>
      <c r="AQ121" s="39" t="str">
        <f t="shared" si="35"/>
        <v/>
      </c>
      <c r="AR121" s="39" t="str">
        <f t="shared" si="36"/>
        <v/>
      </c>
      <c r="AS121" s="39" t="str">
        <f t="shared" si="46"/>
        <v/>
      </c>
      <c r="AT121" s="39" t="str">
        <f t="shared" si="38"/>
        <v/>
      </c>
      <c r="AU121" s="39" t="str">
        <f t="shared" si="39"/>
        <v/>
      </c>
    </row>
    <row r="122" spans="1:47" x14ac:dyDescent="0.25">
      <c r="A122" s="93"/>
      <c r="B122" s="69"/>
      <c r="C122" s="69"/>
      <c r="D122" s="39"/>
      <c r="H122" s="39">
        <f t="shared" si="3"/>
        <v>0</v>
      </c>
      <c r="I122" s="39">
        <f t="shared" si="45"/>
        <v>0</v>
      </c>
      <c r="J122" s="39">
        <f t="shared" si="5"/>
        <v>0</v>
      </c>
      <c r="M122" s="53"/>
      <c r="N122" s="39" t="str">
        <f t="shared" si="6"/>
        <v/>
      </c>
      <c r="O122" s="39" t="str">
        <f t="shared" si="7"/>
        <v/>
      </c>
      <c r="P122" s="39" t="str">
        <f t="shared" si="8"/>
        <v/>
      </c>
      <c r="Q122" s="39" t="str">
        <f t="shared" si="9"/>
        <v/>
      </c>
      <c r="R122" s="39" t="str">
        <f t="shared" si="10"/>
        <v/>
      </c>
      <c r="S122" s="39" t="str">
        <f t="shared" si="11"/>
        <v/>
      </c>
      <c r="T122" s="39" t="str">
        <f t="shared" si="12"/>
        <v/>
      </c>
      <c r="U122" s="39" t="str">
        <f t="shared" si="13"/>
        <v/>
      </c>
      <c r="V122" s="39" t="str">
        <f t="shared" si="14"/>
        <v/>
      </c>
      <c r="W122" s="39" t="str">
        <f t="shared" si="15"/>
        <v/>
      </c>
      <c r="X122" s="39" t="str">
        <f t="shared" si="16"/>
        <v/>
      </c>
      <c r="Y122" s="39" t="str">
        <f t="shared" si="17"/>
        <v/>
      </c>
      <c r="Z122" s="39" t="str">
        <f t="shared" si="18"/>
        <v/>
      </c>
      <c r="AA122" s="39" t="str">
        <f t="shared" si="19"/>
        <v/>
      </c>
      <c r="AB122" s="39" t="str">
        <f t="shared" si="20"/>
        <v/>
      </c>
      <c r="AC122" s="39" t="str">
        <f t="shared" si="21"/>
        <v/>
      </c>
      <c r="AD122" s="39" t="str">
        <f t="shared" si="22"/>
        <v/>
      </c>
      <c r="AE122" s="39" t="str">
        <f t="shared" si="23"/>
        <v/>
      </c>
      <c r="AF122" s="39" t="str">
        <f t="shared" si="24"/>
        <v/>
      </c>
      <c r="AG122" s="39" t="str">
        <f t="shared" si="25"/>
        <v/>
      </c>
      <c r="AH122" s="39" t="str">
        <f t="shared" si="26"/>
        <v/>
      </c>
      <c r="AI122" s="39" t="str">
        <f t="shared" si="27"/>
        <v/>
      </c>
      <c r="AJ122" s="39" t="str">
        <f t="shared" si="28"/>
        <v/>
      </c>
      <c r="AK122" s="39" t="str">
        <f t="shared" si="29"/>
        <v/>
      </c>
      <c r="AL122" s="39" t="str">
        <f t="shared" si="30"/>
        <v/>
      </c>
      <c r="AM122" s="39" t="str">
        <f t="shared" si="31"/>
        <v/>
      </c>
      <c r="AN122" s="39" t="str">
        <f t="shared" si="32"/>
        <v/>
      </c>
      <c r="AO122" s="39" t="str">
        <f t="shared" si="33"/>
        <v/>
      </c>
      <c r="AP122" s="39" t="str">
        <f t="shared" si="34"/>
        <v/>
      </c>
      <c r="AQ122" s="39" t="str">
        <f t="shared" si="35"/>
        <v/>
      </c>
      <c r="AR122" s="39" t="str">
        <f t="shared" si="36"/>
        <v/>
      </c>
      <c r="AS122" s="39" t="str">
        <f t="shared" si="46"/>
        <v/>
      </c>
      <c r="AT122" s="39" t="str">
        <f t="shared" si="38"/>
        <v/>
      </c>
      <c r="AU122" s="39" t="str">
        <f t="shared" si="39"/>
        <v/>
      </c>
    </row>
    <row r="123" spans="1:47" x14ac:dyDescent="0.25">
      <c r="A123" s="93"/>
      <c r="B123" s="69"/>
      <c r="C123" s="69"/>
      <c r="D123" s="39"/>
      <c r="H123" s="39">
        <f t="shared" si="3"/>
        <v>0</v>
      </c>
      <c r="I123" s="39">
        <f t="shared" si="45"/>
        <v>0</v>
      </c>
      <c r="J123" s="39">
        <f t="shared" si="5"/>
        <v>0</v>
      </c>
      <c r="M123" s="53"/>
      <c r="N123" s="39" t="str">
        <f t="shared" si="6"/>
        <v/>
      </c>
      <c r="O123" s="39" t="str">
        <f t="shared" si="7"/>
        <v/>
      </c>
      <c r="P123" s="39" t="str">
        <f t="shared" si="8"/>
        <v/>
      </c>
      <c r="Q123" s="39" t="str">
        <f t="shared" si="9"/>
        <v/>
      </c>
      <c r="R123" s="39" t="str">
        <f t="shared" si="10"/>
        <v/>
      </c>
      <c r="S123" s="39" t="str">
        <f t="shared" si="11"/>
        <v/>
      </c>
      <c r="T123" s="39" t="str">
        <f t="shared" si="12"/>
        <v/>
      </c>
      <c r="U123" s="39" t="str">
        <f t="shared" si="13"/>
        <v/>
      </c>
      <c r="V123" s="39" t="str">
        <f t="shared" si="14"/>
        <v/>
      </c>
      <c r="W123" s="39" t="str">
        <f t="shared" si="15"/>
        <v/>
      </c>
      <c r="X123" s="39" t="str">
        <f t="shared" si="16"/>
        <v/>
      </c>
      <c r="Y123" s="39" t="str">
        <f t="shared" si="17"/>
        <v/>
      </c>
      <c r="Z123" s="39" t="str">
        <f t="shared" si="18"/>
        <v/>
      </c>
      <c r="AA123" s="39" t="str">
        <f t="shared" si="19"/>
        <v/>
      </c>
      <c r="AB123" s="39" t="str">
        <f t="shared" si="20"/>
        <v/>
      </c>
      <c r="AC123" s="39" t="str">
        <f t="shared" si="21"/>
        <v/>
      </c>
      <c r="AD123" s="39" t="str">
        <f t="shared" si="22"/>
        <v/>
      </c>
      <c r="AE123" s="39" t="str">
        <f t="shared" si="23"/>
        <v/>
      </c>
      <c r="AF123" s="39" t="str">
        <f t="shared" si="24"/>
        <v/>
      </c>
      <c r="AG123" s="39" t="str">
        <f t="shared" si="25"/>
        <v/>
      </c>
      <c r="AH123" s="39" t="str">
        <f t="shared" si="26"/>
        <v/>
      </c>
      <c r="AI123" s="39" t="str">
        <f t="shared" si="27"/>
        <v/>
      </c>
      <c r="AJ123" s="39" t="str">
        <f t="shared" si="28"/>
        <v/>
      </c>
      <c r="AK123" s="39" t="str">
        <f t="shared" si="29"/>
        <v/>
      </c>
      <c r="AL123" s="39" t="str">
        <f t="shared" si="30"/>
        <v/>
      </c>
      <c r="AM123" s="39" t="str">
        <f t="shared" si="31"/>
        <v/>
      </c>
      <c r="AN123" s="39" t="str">
        <f t="shared" si="32"/>
        <v/>
      </c>
      <c r="AO123" s="39" t="str">
        <f t="shared" si="33"/>
        <v/>
      </c>
      <c r="AP123" s="39" t="str">
        <f t="shared" si="34"/>
        <v/>
      </c>
      <c r="AQ123" s="39" t="str">
        <f t="shared" si="35"/>
        <v/>
      </c>
      <c r="AR123" s="39" t="str">
        <f t="shared" si="36"/>
        <v/>
      </c>
      <c r="AS123" s="39" t="str">
        <f t="shared" si="46"/>
        <v/>
      </c>
      <c r="AT123" s="39" t="str">
        <f t="shared" si="38"/>
        <v/>
      </c>
      <c r="AU123" s="39" t="str">
        <f t="shared" si="39"/>
        <v/>
      </c>
    </row>
    <row r="124" spans="1:47" x14ac:dyDescent="0.25">
      <c r="A124" s="93"/>
      <c r="B124" s="69"/>
      <c r="C124" s="69"/>
      <c r="H124" s="39">
        <f t="shared" si="3"/>
        <v>0</v>
      </c>
      <c r="I124" s="39">
        <f t="shared" si="45"/>
        <v>0</v>
      </c>
      <c r="J124" s="39">
        <f t="shared" si="5"/>
        <v>0</v>
      </c>
      <c r="M124" s="53"/>
      <c r="N124" s="39" t="str">
        <f t="shared" si="6"/>
        <v/>
      </c>
      <c r="O124" s="39" t="str">
        <f t="shared" si="7"/>
        <v/>
      </c>
      <c r="P124" s="39" t="str">
        <f t="shared" si="8"/>
        <v/>
      </c>
      <c r="Q124" s="39" t="str">
        <f t="shared" si="9"/>
        <v/>
      </c>
      <c r="R124" s="39" t="str">
        <f t="shared" si="10"/>
        <v/>
      </c>
      <c r="S124" s="39" t="str">
        <f t="shared" si="11"/>
        <v/>
      </c>
      <c r="T124" s="39" t="str">
        <f t="shared" si="12"/>
        <v/>
      </c>
      <c r="U124" s="39" t="str">
        <f t="shared" si="13"/>
        <v/>
      </c>
      <c r="V124" s="39" t="str">
        <f t="shared" si="14"/>
        <v/>
      </c>
      <c r="W124" s="39" t="str">
        <f t="shared" si="15"/>
        <v/>
      </c>
      <c r="X124" s="39" t="str">
        <f t="shared" si="16"/>
        <v/>
      </c>
      <c r="Y124" s="39" t="str">
        <f t="shared" si="17"/>
        <v/>
      </c>
      <c r="Z124" s="39" t="str">
        <f t="shared" si="18"/>
        <v/>
      </c>
      <c r="AA124" s="39" t="str">
        <f t="shared" si="19"/>
        <v/>
      </c>
      <c r="AB124" s="39" t="str">
        <f t="shared" si="20"/>
        <v/>
      </c>
      <c r="AC124" s="39" t="str">
        <f t="shared" si="21"/>
        <v/>
      </c>
      <c r="AD124" s="39" t="str">
        <f t="shared" si="22"/>
        <v/>
      </c>
      <c r="AE124" s="39" t="str">
        <f t="shared" si="23"/>
        <v/>
      </c>
      <c r="AF124" s="39" t="str">
        <f t="shared" si="24"/>
        <v/>
      </c>
      <c r="AG124" s="39" t="str">
        <f t="shared" si="25"/>
        <v/>
      </c>
      <c r="AH124" s="39" t="str">
        <f t="shared" si="26"/>
        <v/>
      </c>
      <c r="AI124" s="39" t="str">
        <f t="shared" si="27"/>
        <v/>
      </c>
      <c r="AJ124" s="39" t="str">
        <f t="shared" si="28"/>
        <v/>
      </c>
      <c r="AK124" s="39" t="str">
        <f t="shared" si="29"/>
        <v/>
      </c>
      <c r="AL124" s="39" t="str">
        <f t="shared" si="30"/>
        <v/>
      </c>
      <c r="AM124" s="39" t="str">
        <f t="shared" si="31"/>
        <v/>
      </c>
      <c r="AN124" s="39" t="str">
        <f t="shared" si="32"/>
        <v/>
      </c>
      <c r="AO124" s="39" t="str">
        <f t="shared" si="33"/>
        <v/>
      </c>
      <c r="AP124" s="39" t="str">
        <f t="shared" si="34"/>
        <v/>
      </c>
      <c r="AQ124" s="39" t="str">
        <f t="shared" si="35"/>
        <v/>
      </c>
      <c r="AR124" s="39" t="str">
        <f t="shared" si="36"/>
        <v/>
      </c>
      <c r="AS124" s="39" t="str">
        <f t="shared" si="46"/>
        <v/>
      </c>
      <c r="AT124" s="39" t="str">
        <f t="shared" si="38"/>
        <v/>
      </c>
      <c r="AU124" s="39" t="str">
        <f t="shared" si="39"/>
        <v/>
      </c>
    </row>
    <row r="125" spans="1:47" x14ac:dyDescent="0.25">
      <c r="A125" s="93"/>
      <c r="B125" s="69"/>
      <c r="C125" s="69"/>
      <c r="H125" s="39">
        <f t="shared" si="3"/>
        <v>0</v>
      </c>
      <c r="I125" s="39">
        <f t="shared" si="45"/>
        <v>0</v>
      </c>
      <c r="J125" s="39">
        <f t="shared" si="5"/>
        <v>0</v>
      </c>
      <c r="M125" s="53"/>
      <c r="N125" s="39" t="str">
        <f t="shared" si="6"/>
        <v/>
      </c>
      <c r="O125" s="39" t="str">
        <f t="shared" si="7"/>
        <v/>
      </c>
      <c r="P125" s="39" t="str">
        <f t="shared" si="8"/>
        <v/>
      </c>
      <c r="Q125" s="39" t="str">
        <f t="shared" si="9"/>
        <v/>
      </c>
      <c r="R125" s="39" t="str">
        <f t="shared" si="10"/>
        <v/>
      </c>
      <c r="S125" s="39" t="str">
        <f t="shared" si="11"/>
        <v/>
      </c>
      <c r="T125" s="39" t="str">
        <f t="shared" si="12"/>
        <v/>
      </c>
      <c r="U125" s="39" t="str">
        <f t="shared" si="13"/>
        <v/>
      </c>
      <c r="V125" s="39" t="str">
        <f t="shared" si="14"/>
        <v/>
      </c>
      <c r="W125" s="39" t="str">
        <f t="shared" si="15"/>
        <v/>
      </c>
      <c r="X125" s="39" t="str">
        <f t="shared" si="16"/>
        <v/>
      </c>
      <c r="Y125" s="39" t="str">
        <f t="shared" si="17"/>
        <v/>
      </c>
      <c r="Z125" s="39" t="str">
        <f t="shared" si="18"/>
        <v/>
      </c>
      <c r="AA125" s="39" t="str">
        <f t="shared" si="19"/>
        <v/>
      </c>
      <c r="AB125" s="39" t="str">
        <f t="shared" si="20"/>
        <v/>
      </c>
      <c r="AC125" s="39" t="str">
        <f t="shared" si="21"/>
        <v/>
      </c>
      <c r="AD125" s="39" t="str">
        <f t="shared" si="22"/>
        <v/>
      </c>
      <c r="AE125" s="39" t="str">
        <f t="shared" si="23"/>
        <v/>
      </c>
      <c r="AF125" s="39" t="str">
        <f t="shared" si="24"/>
        <v/>
      </c>
      <c r="AG125" s="39" t="str">
        <f t="shared" si="25"/>
        <v/>
      </c>
      <c r="AH125" s="39" t="str">
        <f t="shared" si="26"/>
        <v/>
      </c>
      <c r="AI125" s="39" t="str">
        <f t="shared" si="27"/>
        <v/>
      </c>
      <c r="AJ125" s="39" t="str">
        <f t="shared" si="28"/>
        <v/>
      </c>
      <c r="AK125" s="39" t="str">
        <f t="shared" si="29"/>
        <v/>
      </c>
      <c r="AL125" s="39" t="str">
        <f t="shared" si="30"/>
        <v/>
      </c>
      <c r="AM125" s="39" t="str">
        <f t="shared" si="31"/>
        <v/>
      </c>
      <c r="AN125" s="39" t="str">
        <f t="shared" si="32"/>
        <v/>
      </c>
      <c r="AO125" s="39" t="str">
        <f t="shared" si="33"/>
        <v/>
      </c>
      <c r="AP125" s="39" t="str">
        <f t="shared" si="34"/>
        <v/>
      </c>
      <c r="AQ125" s="39" t="str">
        <f t="shared" si="35"/>
        <v/>
      </c>
      <c r="AR125" s="39" t="str">
        <f t="shared" si="36"/>
        <v/>
      </c>
      <c r="AS125" s="39" t="str">
        <f t="shared" si="46"/>
        <v/>
      </c>
      <c r="AT125" s="39" t="str">
        <f t="shared" si="38"/>
        <v/>
      </c>
      <c r="AU125" s="39" t="str">
        <f t="shared" si="39"/>
        <v/>
      </c>
    </row>
    <row r="126" spans="1:47" x14ac:dyDescent="0.25">
      <c r="A126" s="87" t="s">
        <v>182</v>
      </c>
      <c r="B126" s="69"/>
      <c r="C126" s="69"/>
      <c r="H126" s="39">
        <f t="shared" si="3"/>
        <v>0</v>
      </c>
      <c r="I126" s="39">
        <f t="shared" si="45"/>
        <v>0</v>
      </c>
      <c r="J126" s="39">
        <f t="shared" si="5"/>
        <v>0</v>
      </c>
      <c r="M126" s="53"/>
      <c r="N126" s="39" t="str">
        <f t="shared" si="6"/>
        <v/>
      </c>
      <c r="O126" s="39" t="str">
        <f t="shared" si="7"/>
        <v/>
      </c>
      <c r="P126" s="39" t="str">
        <f t="shared" si="8"/>
        <v/>
      </c>
      <c r="Q126" s="39" t="str">
        <f t="shared" si="9"/>
        <v/>
      </c>
      <c r="R126" s="39" t="str">
        <f t="shared" si="10"/>
        <v/>
      </c>
      <c r="S126" s="39" t="str">
        <f t="shared" si="11"/>
        <v/>
      </c>
      <c r="T126" s="39" t="str">
        <f t="shared" si="12"/>
        <v/>
      </c>
      <c r="U126" s="39" t="str">
        <f t="shared" si="13"/>
        <v/>
      </c>
      <c r="V126" s="39" t="str">
        <f t="shared" si="14"/>
        <v/>
      </c>
      <c r="W126" s="39" t="str">
        <f t="shared" si="15"/>
        <v/>
      </c>
      <c r="X126" s="39" t="str">
        <f t="shared" si="16"/>
        <v/>
      </c>
      <c r="Y126" s="39" t="str">
        <f t="shared" si="17"/>
        <v/>
      </c>
      <c r="Z126" s="39" t="str">
        <f t="shared" si="18"/>
        <v/>
      </c>
      <c r="AA126" s="39" t="str">
        <f t="shared" si="19"/>
        <v/>
      </c>
      <c r="AB126" s="39" t="str">
        <f t="shared" si="20"/>
        <v/>
      </c>
      <c r="AC126" s="39" t="str">
        <f t="shared" si="21"/>
        <v/>
      </c>
      <c r="AD126" s="39" t="str">
        <f t="shared" si="22"/>
        <v/>
      </c>
      <c r="AE126" s="39" t="str">
        <f t="shared" si="23"/>
        <v/>
      </c>
      <c r="AF126" s="39" t="str">
        <f t="shared" si="24"/>
        <v/>
      </c>
      <c r="AG126" s="39" t="str">
        <f t="shared" si="25"/>
        <v/>
      </c>
      <c r="AH126" s="39" t="str">
        <f t="shared" si="26"/>
        <v/>
      </c>
      <c r="AI126" s="39" t="str">
        <f t="shared" si="27"/>
        <v/>
      </c>
      <c r="AJ126" s="39" t="str">
        <f t="shared" si="28"/>
        <v/>
      </c>
      <c r="AK126" s="39" t="str">
        <f t="shared" si="29"/>
        <v/>
      </c>
      <c r="AL126" s="39" t="str">
        <f t="shared" si="30"/>
        <v/>
      </c>
      <c r="AM126" s="39" t="str">
        <f t="shared" si="31"/>
        <v/>
      </c>
      <c r="AN126" s="39" t="str">
        <f t="shared" si="32"/>
        <v/>
      </c>
      <c r="AO126" s="39" t="str">
        <f t="shared" si="33"/>
        <v/>
      </c>
      <c r="AP126" s="39" t="str">
        <f t="shared" si="34"/>
        <v/>
      </c>
      <c r="AQ126" s="39" t="str">
        <f t="shared" si="35"/>
        <v/>
      </c>
      <c r="AR126" s="39" t="str">
        <f t="shared" si="36"/>
        <v/>
      </c>
      <c r="AS126" s="39" t="str">
        <f t="shared" si="46"/>
        <v/>
      </c>
      <c r="AT126" s="39" t="str">
        <f t="shared" si="38"/>
        <v/>
      </c>
      <c r="AU126" s="39" t="str">
        <f t="shared" si="39"/>
        <v/>
      </c>
    </row>
    <row r="127" spans="1:47" x14ac:dyDescent="0.25">
      <c r="A127" s="39" t="s">
        <v>147</v>
      </c>
      <c r="B127" s="69" t="s">
        <v>156</v>
      </c>
      <c r="E127" s="38">
        <f>-C140</f>
        <v>0</v>
      </c>
      <c r="H127" s="39">
        <f>SUM(D127:G127)</f>
        <v>0</v>
      </c>
      <c r="I127" s="39">
        <f>IF(vatstatusq4="Y",-C141,0)</f>
        <v>0</v>
      </c>
      <c r="J127" s="39">
        <f>+H127-I127</f>
        <v>0</v>
      </c>
      <c r="K127" s="52" t="s">
        <v>163</v>
      </c>
      <c r="M127" s="53"/>
      <c r="N127" s="39" t="str">
        <f t="shared" si="6"/>
        <v/>
      </c>
      <c r="O127" s="39" t="str">
        <f t="shared" si="7"/>
        <v/>
      </c>
      <c r="P127" s="39" t="str">
        <f t="shared" si="8"/>
        <v/>
      </c>
      <c r="Q127" s="39" t="str">
        <f t="shared" si="9"/>
        <v/>
      </c>
      <c r="R127" s="39" t="str">
        <f t="shared" si="10"/>
        <v/>
      </c>
      <c r="S127" s="39" t="str">
        <f t="shared" si="11"/>
        <v/>
      </c>
      <c r="T127" s="39" t="str">
        <f t="shared" si="12"/>
        <v/>
      </c>
      <c r="U127" s="39" t="str">
        <f t="shared" si="13"/>
        <v/>
      </c>
      <c r="V127" s="39" t="str">
        <f t="shared" si="14"/>
        <v/>
      </c>
      <c r="W127" s="39" t="str">
        <f t="shared" si="15"/>
        <v/>
      </c>
      <c r="X127" s="39" t="str">
        <f t="shared" si="16"/>
        <v/>
      </c>
      <c r="Y127" s="39" t="str">
        <f t="shared" si="17"/>
        <v/>
      </c>
      <c r="Z127" s="39" t="str">
        <f t="shared" si="18"/>
        <v/>
      </c>
      <c r="AA127" s="39" t="str">
        <f t="shared" si="19"/>
        <v/>
      </c>
      <c r="AB127" s="39" t="str">
        <f t="shared" si="20"/>
        <v/>
      </c>
      <c r="AC127" s="39" t="str">
        <f t="shared" si="21"/>
        <v/>
      </c>
      <c r="AD127" s="39" t="str">
        <f t="shared" si="22"/>
        <v/>
      </c>
      <c r="AE127" s="39" t="str">
        <f t="shared" si="23"/>
        <v/>
      </c>
      <c r="AF127" s="39" t="str">
        <f t="shared" si="24"/>
        <v/>
      </c>
      <c r="AG127" s="39" t="str">
        <f t="shared" si="25"/>
        <v/>
      </c>
      <c r="AH127" s="39" t="str">
        <f t="shared" si="26"/>
        <v/>
      </c>
      <c r="AI127" s="39" t="str">
        <f t="shared" si="27"/>
        <v/>
      </c>
      <c r="AJ127" s="39" t="str">
        <f t="shared" si="28"/>
        <v/>
      </c>
      <c r="AK127" s="39" t="str">
        <f t="shared" si="29"/>
        <v/>
      </c>
      <c r="AL127" s="39" t="str">
        <f t="shared" si="30"/>
        <v/>
      </c>
      <c r="AM127" s="39" t="str">
        <f t="shared" si="31"/>
        <v/>
      </c>
      <c r="AN127" s="39" t="str">
        <f t="shared" si="32"/>
        <v/>
      </c>
      <c r="AO127" s="39" t="str">
        <f t="shared" si="33"/>
        <v/>
      </c>
      <c r="AP127" s="39" t="str">
        <f t="shared" si="34"/>
        <v/>
      </c>
      <c r="AQ127" s="39" t="str">
        <f t="shared" si="35"/>
        <v/>
      </c>
      <c r="AR127" s="39" t="str">
        <f t="shared" si="36"/>
        <v/>
      </c>
      <c r="AS127" s="39" t="str">
        <f t="shared" si="46"/>
        <v/>
      </c>
      <c r="AT127" s="39" t="str">
        <f t="shared" si="38"/>
        <v/>
      </c>
      <c r="AU127" s="39" t="str">
        <f t="shared" si="39"/>
        <v/>
      </c>
    </row>
    <row r="128" spans="1:47" x14ac:dyDescent="0.25">
      <c r="B128" s="69"/>
      <c r="N128" s="39" t="str">
        <f t="shared" ref="N128" si="50">IF($M128=1,$J128,"")</f>
        <v/>
      </c>
      <c r="O128" s="39" t="str">
        <f t="shared" ref="O128" si="51">IF($M128=12,$J128,"")</f>
        <v/>
      </c>
      <c r="P128" s="39" t="str">
        <f t="shared" ref="P128" si="52">IF($M128=22,$J128,"")</f>
        <v/>
      </c>
      <c r="Q128" s="39" t="str">
        <f t="shared" ref="Q128" si="53">IF($M128=41,$J128,"")</f>
        <v/>
      </c>
      <c r="R128" s="39" t="str">
        <f t="shared" ref="R128" si="54">IF($M128=69,$J128,"")</f>
        <v/>
      </c>
      <c r="S128" s="39" t="str">
        <f t="shared" ref="S128" si="55">IF($M128=96,$J128,"")</f>
        <v/>
      </c>
      <c r="T128" s="39" t="str">
        <f t="shared" ref="T128" si="56">IF($M128=98,$J128,"")</f>
        <v/>
      </c>
      <c r="U128" s="39" t="str">
        <f t="shared" ref="U128" si="57">IF($M128=121,$J128,"")</f>
        <v/>
      </c>
      <c r="V128" s="39" t="str">
        <f t="shared" ref="V128" si="58">IF($M128=125,$J128,"")</f>
        <v/>
      </c>
      <c r="W128" s="39" t="str">
        <f t="shared" ref="W128" si="59">IF($M128=141,$J128,"")</f>
        <v/>
      </c>
      <c r="X128" s="39" t="str">
        <f t="shared" ref="X128" si="60">IF($M128=144,$J128,"")</f>
        <v/>
      </c>
      <c r="Y128" s="39" t="str">
        <f t="shared" ref="Y128" si="61">IF($M128=148,$J128,"")</f>
        <v/>
      </c>
      <c r="Z128" s="39" t="str">
        <f t="shared" ref="Z128" si="62">IF($M128=150,$J128,"")</f>
        <v/>
      </c>
      <c r="AA128" s="39" t="str">
        <f t="shared" ref="AA128" si="63">IF($M128=152,$J128,"")</f>
        <v/>
      </c>
      <c r="AB128" s="39" t="str">
        <f t="shared" ref="AB128" si="64">IF($M128=154,$J128,"")</f>
        <v/>
      </c>
      <c r="AC128" s="39" t="str">
        <f t="shared" ref="AC128" si="65">IF($M128=156,$J128,"")</f>
        <v/>
      </c>
      <c r="AD128" s="39" t="str">
        <f t="shared" ref="AD128" si="66">IF($M128=163,$J128,"")</f>
        <v/>
      </c>
      <c r="AE128" s="39" t="str">
        <f t="shared" ref="AE128" si="67">IF($M128=167,$J128,"")</f>
        <v/>
      </c>
      <c r="AF128" s="39" t="str">
        <f t="shared" ref="AF128" si="68">IF($M128=168,$J128,"")</f>
        <v/>
      </c>
      <c r="AG128" s="39" t="str">
        <f t="shared" ref="AG128" si="69">IF($M128=172,$J128,"")</f>
        <v/>
      </c>
      <c r="AH128" s="39" t="str">
        <f t="shared" ref="AH128" si="70">IF($M128=173,$J128,"")</f>
        <v/>
      </c>
      <c r="AI128" s="39" t="str">
        <f t="shared" ref="AI128" si="71">IF($M128=174,$J128,"")</f>
        <v/>
      </c>
      <c r="AJ128" s="39" t="str">
        <f t="shared" ref="AJ128" si="72">IF($M128=178,$J128,"")</f>
        <v/>
      </c>
      <c r="AK128" s="39" t="str">
        <f t="shared" ref="AK128" si="73">IF($M128=180,$J128,"")</f>
        <v/>
      </c>
      <c r="AL128" s="39" t="str">
        <f t="shared" ref="AL128" si="74">IF($M128=188,$J128,"")</f>
        <v/>
      </c>
      <c r="AM128" s="39" t="str">
        <f t="shared" ref="AM128" si="75">IF($M128=303,$J128,"")</f>
        <v/>
      </c>
      <c r="AN128" s="39" t="str">
        <f t="shared" ref="AN128" si="76">IF($M128=422,$J128,"")</f>
        <v/>
      </c>
      <c r="AO128" s="39" t="str">
        <f t="shared" ref="AO128" si="77">IF($M128=442,$J128,"")</f>
        <v/>
      </c>
      <c r="AP128" s="39" t="str">
        <f t="shared" ref="AP128" si="78">IF($M128=587,$J128,"")</f>
        <v/>
      </c>
      <c r="AQ128" s="39" t="str">
        <f t="shared" ref="AQ128" si="79">IF($M128=597,$J128,"")</f>
        <v/>
      </c>
      <c r="AR128" s="39" t="str">
        <f t="shared" ref="AR128" si="80">IF($M128=600,$J128,"")</f>
        <v/>
      </c>
      <c r="AS128" s="39" t="str">
        <f t="shared" si="46"/>
        <v/>
      </c>
      <c r="AT128" s="39" t="str">
        <f t="shared" ref="AT128" si="81">IF($M128=610,$J128,"")</f>
        <v/>
      </c>
      <c r="AU128" s="39" t="str">
        <f t="shared" ref="AU128" si="82">IF($M128=798,$J128,"")</f>
        <v/>
      </c>
    </row>
    <row r="129" spans="1:47" ht="16.5" thickBot="1" x14ac:dyDescent="0.3">
      <c r="A129" s="61" t="s">
        <v>138</v>
      </c>
      <c r="D129" s="39">
        <f>ROUND(SUM(currentacq4),2)</f>
        <v>0</v>
      </c>
      <c r="E129" s="39">
        <f>ROUND(SUM(cashacq4),2)</f>
        <v>0</v>
      </c>
      <c r="F129" s="39">
        <f>ROUND(SUM(cardacq4),2)</f>
        <v>0</v>
      </c>
      <c r="G129" s="39">
        <f>ROUND(SUM(depositacq4),2)</f>
        <v>0</v>
      </c>
      <c r="H129" s="39">
        <f>ROUND(SUM(totalsq4),2)</f>
        <v>0</v>
      </c>
      <c r="I129" s="39">
        <f>ROUND(SUM(vatcontentq4),2)</f>
        <v>0</v>
      </c>
      <c r="J129" s="39">
        <f>ROUND(SUM(netamountsq4),2)</f>
        <v>0</v>
      </c>
      <c r="N129" s="95">
        <f>SUM(N34:N128)</f>
        <v>0</v>
      </c>
      <c r="O129" s="95">
        <f t="shared" ref="O129:AU129" si="83">SUM(O34:O128)</f>
        <v>0</v>
      </c>
      <c r="P129" s="95">
        <f t="shared" si="83"/>
        <v>0</v>
      </c>
      <c r="Q129" s="95">
        <f t="shared" si="83"/>
        <v>0</v>
      </c>
      <c r="R129" s="95">
        <f t="shared" si="83"/>
        <v>0</v>
      </c>
      <c r="S129" s="95">
        <f t="shared" si="83"/>
        <v>0</v>
      </c>
      <c r="T129" s="95">
        <f t="shared" si="83"/>
        <v>0</v>
      </c>
      <c r="U129" s="95">
        <f t="shared" si="83"/>
        <v>0</v>
      </c>
      <c r="V129" s="95">
        <f t="shared" si="83"/>
        <v>0</v>
      </c>
      <c r="W129" s="95">
        <f t="shared" si="83"/>
        <v>0</v>
      </c>
      <c r="X129" s="95">
        <f t="shared" si="83"/>
        <v>0</v>
      </c>
      <c r="Y129" s="95">
        <f t="shared" si="83"/>
        <v>0</v>
      </c>
      <c r="Z129" s="95">
        <f t="shared" si="83"/>
        <v>0</v>
      </c>
      <c r="AA129" s="95">
        <f t="shared" si="83"/>
        <v>0</v>
      </c>
      <c r="AB129" s="95">
        <f t="shared" si="83"/>
        <v>0</v>
      </c>
      <c r="AC129" s="95">
        <f t="shared" si="83"/>
        <v>0</v>
      </c>
      <c r="AD129" s="95">
        <f t="shared" si="83"/>
        <v>0</v>
      </c>
      <c r="AE129" s="95">
        <f t="shared" si="83"/>
        <v>0</v>
      </c>
      <c r="AF129" s="95">
        <f t="shared" si="83"/>
        <v>0</v>
      </c>
      <c r="AG129" s="95">
        <f t="shared" si="83"/>
        <v>0</v>
      </c>
      <c r="AH129" s="95">
        <f t="shared" si="83"/>
        <v>0</v>
      </c>
      <c r="AI129" s="95">
        <f t="shared" si="83"/>
        <v>0</v>
      </c>
      <c r="AJ129" s="95">
        <f t="shared" si="83"/>
        <v>0</v>
      </c>
      <c r="AK129" s="95">
        <f t="shared" si="83"/>
        <v>0</v>
      </c>
      <c r="AL129" s="95">
        <f t="shared" si="83"/>
        <v>0</v>
      </c>
      <c r="AM129" s="95">
        <f t="shared" si="83"/>
        <v>0</v>
      </c>
      <c r="AN129" s="95">
        <f t="shared" si="83"/>
        <v>0</v>
      </c>
      <c r="AO129" s="95">
        <f t="shared" si="83"/>
        <v>0</v>
      </c>
      <c r="AP129" s="95">
        <f t="shared" si="83"/>
        <v>0</v>
      </c>
      <c r="AQ129" s="95">
        <f t="shared" si="83"/>
        <v>0</v>
      </c>
      <c r="AR129" s="95">
        <f t="shared" si="83"/>
        <v>0</v>
      </c>
      <c r="AS129" s="95">
        <f t="shared" si="83"/>
        <v>0</v>
      </c>
      <c r="AT129" s="95">
        <f t="shared" si="83"/>
        <v>0</v>
      </c>
      <c r="AU129" s="95">
        <f t="shared" si="83"/>
        <v>0</v>
      </c>
    </row>
    <row r="130" spans="1:47" ht="16.5" thickTop="1" x14ac:dyDescent="0.25">
      <c r="E130" s="96"/>
      <c r="F130" s="96"/>
    </row>
    <row r="131" spans="1:47" x14ac:dyDescent="0.25">
      <c r="A131" s="39" t="s">
        <v>204</v>
      </c>
      <c r="D131" s="97"/>
      <c r="E131" s="98"/>
      <c r="F131" s="97"/>
      <c r="G131" s="97">
        <v>0</v>
      </c>
      <c r="H131" s="98"/>
      <c r="I131" s="98"/>
      <c r="J131" s="98"/>
    </row>
    <row r="132" spans="1:47" x14ac:dyDescent="0.25">
      <c r="A132" s="39" t="s">
        <v>205</v>
      </c>
      <c r="D132" s="97">
        <f>+D129-D131</f>
        <v>0</v>
      </c>
      <c r="E132" s="98"/>
      <c r="F132" s="97">
        <f>+F129-F131</f>
        <v>0</v>
      </c>
      <c r="G132" s="97">
        <f>+G129-G131</f>
        <v>0</v>
      </c>
      <c r="H132" s="98"/>
      <c r="I132" s="98"/>
      <c r="J132" s="98"/>
    </row>
    <row r="133" spans="1:47" ht="57.75" customHeight="1" x14ac:dyDescent="0.25">
      <c r="A133" s="61" t="s">
        <v>150</v>
      </c>
      <c r="C133" s="52" t="s">
        <v>158</v>
      </c>
      <c r="D133" s="99" t="s">
        <v>152</v>
      </c>
      <c r="E133" s="99" t="s">
        <v>151</v>
      </c>
      <c r="F133" s="99" t="s">
        <v>10</v>
      </c>
      <c r="G133" s="99" t="s">
        <v>153</v>
      </c>
      <c r="H133" s="99" t="s">
        <v>154</v>
      </c>
      <c r="I133" s="99" t="s">
        <v>155</v>
      </c>
      <c r="J133" s="99" t="s">
        <v>159</v>
      </c>
    </row>
    <row r="135" spans="1:47" x14ac:dyDescent="0.25">
      <c r="A135" s="39" t="s">
        <v>175</v>
      </c>
      <c r="C135" s="86"/>
      <c r="D135" s="100">
        <f>+'qtr3'!D135+'qtr3'!D136</f>
        <v>0</v>
      </c>
      <c r="E135" s="100">
        <f>+'qtr3'!E135+'qtr3'!E136</f>
        <v>0</v>
      </c>
      <c r="F135" s="98"/>
      <c r="G135" s="98"/>
      <c r="H135" s="101"/>
      <c r="I135" s="86"/>
      <c r="J135" s="101"/>
    </row>
    <row r="136" spans="1:47" x14ac:dyDescent="0.25">
      <c r="A136" s="39" t="s">
        <v>176</v>
      </c>
      <c r="C136" s="86"/>
      <c r="D136" s="100">
        <v>0</v>
      </c>
      <c r="E136" s="100">
        <v>0</v>
      </c>
      <c r="F136" s="100">
        <v>0</v>
      </c>
      <c r="G136" s="100">
        <v>0</v>
      </c>
      <c r="H136" s="102">
        <v>0</v>
      </c>
      <c r="I136" s="102">
        <v>0</v>
      </c>
      <c r="J136" s="102">
        <v>0</v>
      </c>
    </row>
    <row r="137" spans="1:47" ht="31.5" x14ac:dyDescent="0.25">
      <c r="A137" s="39" t="s">
        <v>174</v>
      </c>
      <c r="C137" s="86"/>
      <c r="D137" s="103" t="s">
        <v>179</v>
      </c>
      <c r="E137" s="103" t="s">
        <v>179</v>
      </c>
      <c r="F137" s="98"/>
      <c r="G137" s="103" t="s">
        <v>180</v>
      </c>
      <c r="H137" s="101"/>
      <c r="I137" s="86"/>
      <c r="J137" s="101"/>
    </row>
    <row r="138" spans="1:47" x14ac:dyDescent="0.25">
      <c r="A138" s="39" t="s">
        <v>177</v>
      </c>
      <c r="C138" s="86"/>
      <c r="D138" s="38">
        <f>LOOKUP($D$137,$C$1:$C$11,$D$1:$D$11)</f>
        <v>0</v>
      </c>
      <c r="E138" s="38">
        <f>LOOKUP($E$137,$C$1:$C$11,$D$1:$D$11)</f>
        <v>0</v>
      </c>
      <c r="F138" s="98"/>
      <c r="G138" s="38">
        <f>LOOKUP($G$137,$C$13:$C$14,$D$13:$D$14)</f>
        <v>0</v>
      </c>
      <c r="H138" s="101"/>
      <c r="I138" s="86"/>
      <c r="J138" s="101"/>
    </row>
    <row r="140" spans="1:47" x14ac:dyDescent="0.25">
      <c r="A140" s="39" t="s">
        <v>157</v>
      </c>
      <c r="C140" s="39">
        <f>SUM(D140:J140)</f>
        <v>0</v>
      </c>
      <c r="D140" s="38">
        <f>IF(D136+D135&lt;10000,D136*'Whitefield office use'!H29,IF(D135&gt;10000,D136*'Whitefield office use'!H30,((+D135+D136-10000)*'Whitefield office use'!H30)+(10000-D135)*'Whitefield office use'!H29))</f>
        <v>0</v>
      </c>
      <c r="E140" s="38">
        <f>IF(E136+E135&lt;10000,E136*'Whitefield office use'!H29,IF(E135&gt;10000,E136*'Whitefield office use'!H30,((+E135+E136-10000)*'Whitefield office use'!H30)+(10000-E135)*'Whitefield office use'!H29))</f>
        <v>0</v>
      </c>
      <c r="F140" s="38">
        <f>+F136*0.05</f>
        <v>0</v>
      </c>
      <c r="G140" s="38">
        <f>+G136*'Whitefield office use'!H31</f>
        <v>0</v>
      </c>
      <c r="H140" s="38">
        <f>+H136*'Whitefield office use'!H32</f>
        <v>0</v>
      </c>
      <c r="I140" s="38">
        <f>+I136*5</f>
        <v>0</v>
      </c>
      <c r="J140" s="38">
        <f>+J136*10</f>
        <v>0</v>
      </c>
    </row>
    <row r="141" spans="1:47" x14ac:dyDescent="0.25">
      <c r="A141" s="39" t="s">
        <v>173</v>
      </c>
      <c r="C141" s="39">
        <f>ROUND(SUM(D141:J141),2)</f>
        <v>0</v>
      </c>
      <c r="D141" s="38">
        <f>+D136*D138*0.148936170212766</f>
        <v>0</v>
      </c>
      <c r="E141" s="38">
        <f>+E136*E138*0.148936170212766</f>
        <v>0</v>
      </c>
      <c r="F141" s="98"/>
      <c r="G141" s="38">
        <f>+G136*G138*0.148936170212766</f>
        <v>0</v>
      </c>
      <c r="H141" s="101"/>
      <c r="I141" s="86"/>
      <c r="J141" s="101"/>
    </row>
    <row r="142" spans="1:47" x14ac:dyDescent="0.25">
      <c r="A142" s="104" t="s">
        <v>19</v>
      </c>
    </row>
    <row r="143" spans="1:47" ht="16.5" thickBot="1" x14ac:dyDescent="0.3">
      <c r="A143" s="104"/>
    </row>
    <row r="144" spans="1:47" x14ac:dyDescent="0.25">
      <c r="A144" s="61" t="s">
        <v>49</v>
      </c>
      <c r="F144" s="105" t="s">
        <v>232</v>
      </c>
      <c r="G144" s="106"/>
      <c r="H144" s="106"/>
      <c r="I144" s="107"/>
      <c r="J144" s="108"/>
    </row>
    <row r="145" spans="1:11" x14ac:dyDescent="0.25">
      <c r="F145" s="109"/>
      <c r="H145" s="38"/>
      <c r="J145" s="110"/>
    </row>
    <row r="146" spans="1:11" x14ac:dyDescent="0.25">
      <c r="A146" s="39" t="s">
        <v>164</v>
      </c>
      <c r="B146" s="32" t="s">
        <v>216</v>
      </c>
      <c r="C146" s="39">
        <f>IF(vatstatusq4=+G3="n",0,G3+G4)</f>
        <v>0</v>
      </c>
      <c r="F146" s="111" t="s">
        <v>233</v>
      </c>
      <c r="H146" s="38"/>
      <c r="J146" s="110"/>
    </row>
    <row r="147" spans="1:11" x14ac:dyDescent="0.25">
      <c r="A147" s="39" t="s">
        <v>165</v>
      </c>
      <c r="B147" s="32" t="s">
        <v>215</v>
      </c>
      <c r="C147" s="39">
        <v>0</v>
      </c>
      <c r="F147" s="111" t="s">
        <v>246</v>
      </c>
      <c r="H147" s="38"/>
      <c r="J147" s="110"/>
    </row>
    <row r="148" spans="1:11" x14ac:dyDescent="0.25">
      <c r="A148" s="39" t="s">
        <v>166</v>
      </c>
      <c r="B148" s="32" t="s">
        <v>217</v>
      </c>
      <c r="C148" s="38">
        <f>+C147+C146</f>
        <v>0</v>
      </c>
      <c r="D148" s="39" t="s">
        <v>279</v>
      </c>
      <c r="F148" s="113" t="str">
        <f>IF(G19&lt;&gt;0,"error - vat out of balance"," ")</f>
        <v xml:space="preserve"> </v>
      </c>
      <c r="H148" s="38"/>
      <c r="J148" s="110"/>
    </row>
    <row r="149" spans="1:11" x14ac:dyDescent="0.25">
      <c r="A149" s="39" t="s">
        <v>167</v>
      </c>
      <c r="B149" s="32" t="s">
        <v>218</v>
      </c>
      <c r="C149" s="39">
        <f>IF(vatstatusq4="n",0,IF(vatstatusq4="F",-G13,-(+G17+G6+G13)))</f>
        <v>0</v>
      </c>
      <c r="D149" s="39"/>
      <c r="F149" s="113" t="str">
        <f>IF(H129-I129&lt;&gt;J129,"error on cross cast - vat analysis section"," ")</f>
        <v xml:space="preserve"> </v>
      </c>
      <c r="H149" s="38"/>
      <c r="J149" s="110"/>
    </row>
    <row r="150" spans="1:11" x14ac:dyDescent="0.25">
      <c r="A150" s="39" t="s">
        <v>168</v>
      </c>
      <c r="B150" s="32" t="s">
        <v>219</v>
      </c>
      <c r="C150" s="38">
        <f>+C146-C149</f>
        <v>0</v>
      </c>
      <c r="D150" s="39" t="s">
        <v>279</v>
      </c>
      <c r="F150" s="113" t="str">
        <f>IF(SUM(D129:G129)&lt;&gt;H129,"error on cross cast - account analysis section"," ")</f>
        <v xml:space="preserve"> </v>
      </c>
      <c r="H150" s="38"/>
      <c r="J150" s="110"/>
    </row>
    <row r="151" spans="1:11" x14ac:dyDescent="0.25">
      <c r="A151" s="39" t="s">
        <v>169</v>
      </c>
      <c r="B151" s="32" t="s">
        <v>220</v>
      </c>
      <c r="C151" s="39">
        <f>IF(vatstatusq4="n",0,IF(vatstatusq4="F",ROUND((+F3),0),ROUND(+H3,0)))</f>
        <v>0</v>
      </c>
      <c r="F151" s="113"/>
      <c r="H151" s="38"/>
      <c r="I151" s="114" t="str">
        <f>IF(G13=0," ",IF('VAT summaries'!H27="y"," ","Check vat recovery rate on cap ex"))</f>
        <v xml:space="preserve"> </v>
      </c>
      <c r="J151" s="110"/>
    </row>
    <row r="152" spans="1:11" x14ac:dyDescent="0.25">
      <c r="A152" s="39" t="s">
        <v>170</v>
      </c>
      <c r="B152" s="32" t="s">
        <v>221</v>
      </c>
      <c r="C152" s="39">
        <f>IF(vatstatusq4="n",0,IF(vatstatusq4="f",-H13*(F13&lt;=-2000),ROUND(-(+H17+H7+H6+H13+H14+H16),0)))</f>
        <v>0</v>
      </c>
      <c r="F152" s="115" t="str">
        <f>IF(SUM(D132:G132)&lt;&gt;0,"Error on bank accounts","")</f>
        <v/>
      </c>
      <c r="H152" s="38"/>
      <c r="I152" s="114" t="str">
        <f>IF(INT(C149/BR)&gt;C152,"Input Vat credibility error"," ")</f>
        <v xml:space="preserve"> </v>
      </c>
      <c r="J152" s="110"/>
    </row>
    <row r="153" spans="1:11" ht="16.5" thickBot="1" x14ac:dyDescent="0.3">
      <c r="A153" s="39" t="s">
        <v>171</v>
      </c>
      <c r="B153" s="32" t="s">
        <v>222</v>
      </c>
      <c r="C153" s="39">
        <v>0</v>
      </c>
      <c r="F153" s="116" t="str">
        <f>IF(OR(F19&lt;&gt;0,G19&lt;&gt;0,H19&lt;&gt;0),"vat summation error"," ")</f>
        <v xml:space="preserve"> </v>
      </c>
      <c r="G153" s="117"/>
      <c r="H153" s="117"/>
      <c r="I153" s="118" t="str">
        <f>IF('VAT summaries'!H27="y",IF(INT(C146/BR)&gt;C151,"Output Vat credibility error"," "),IF('VAT summaries'!H27="f",IF(INT(C146/'VAT summaries'!H28)&gt;C151,"Output Vat credibility error"," ")," "))</f>
        <v xml:space="preserve"> </v>
      </c>
      <c r="J153" s="119"/>
    </row>
    <row r="154" spans="1:11" x14ac:dyDescent="0.25">
      <c r="A154" s="39" t="s">
        <v>172</v>
      </c>
      <c r="B154" s="32" t="s">
        <v>245</v>
      </c>
      <c r="C154" s="39">
        <v>0</v>
      </c>
    </row>
    <row r="155" spans="1:11" x14ac:dyDescent="0.25">
      <c r="F155" s="38" t="s">
        <v>12</v>
      </c>
      <c r="G155" s="216">
        <f ca="1">NOW()</f>
        <v>45727.711671180557</v>
      </c>
      <c r="H155" s="217"/>
    </row>
    <row r="160" spans="1:11" x14ac:dyDescent="0.25">
      <c r="D160" s="39"/>
      <c r="E160" s="39"/>
      <c r="F160" s="39"/>
      <c r="G160" s="39"/>
      <c r="K160" s="39"/>
    </row>
    <row r="161" spans="2:11" x14ac:dyDescent="0.25">
      <c r="D161" s="39"/>
      <c r="E161" s="39"/>
      <c r="F161" s="39"/>
      <c r="G161" s="39"/>
      <c r="K161" s="39"/>
    </row>
    <row r="162" spans="2:11" x14ac:dyDescent="0.25">
      <c r="D162" s="39"/>
      <c r="E162" s="39"/>
      <c r="F162" s="39"/>
      <c r="G162" s="39"/>
      <c r="K162" s="39"/>
    </row>
    <row r="163" spans="2:11" x14ac:dyDescent="0.25">
      <c r="D163" s="39"/>
      <c r="E163" s="39"/>
      <c r="F163" s="39"/>
      <c r="G163" s="39"/>
      <c r="K163" s="39"/>
    </row>
    <row r="164" spans="2:11" x14ac:dyDescent="0.25">
      <c r="B164" s="38"/>
      <c r="D164" s="39"/>
      <c r="E164" s="39"/>
      <c r="F164" s="39"/>
      <c r="G164" s="39"/>
      <c r="K164" s="39"/>
    </row>
    <row r="165" spans="2:11" x14ac:dyDescent="0.25">
      <c r="D165" s="39"/>
      <c r="E165" s="39"/>
      <c r="F165" s="39"/>
      <c r="G165" s="39"/>
      <c r="K165" s="39"/>
    </row>
    <row r="166" spans="2:11" x14ac:dyDescent="0.25">
      <c r="D166" s="39"/>
      <c r="E166" s="39"/>
      <c r="F166" s="39"/>
      <c r="G166" s="39"/>
      <c r="K166" s="39"/>
    </row>
    <row r="167" spans="2:11" x14ac:dyDescent="0.25">
      <c r="D167" s="39"/>
      <c r="E167" s="39"/>
      <c r="F167" s="39"/>
      <c r="G167" s="39"/>
      <c r="K167" s="39"/>
    </row>
    <row r="168" spans="2:11" x14ac:dyDescent="0.25">
      <c r="D168" s="39"/>
      <c r="E168" s="39"/>
      <c r="F168" s="39"/>
      <c r="G168" s="39"/>
      <c r="K168" s="39"/>
    </row>
    <row r="169" spans="2:11" x14ac:dyDescent="0.25">
      <c r="D169" s="39"/>
      <c r="E169" s="39"/>
      <c r="F169" s="39"/>
      <c r="G169" s="39"/>
      <c r="K169" s="39"/>
    </row>
    <row r="170" spans="2:11" x14ac:dyDescent="0.25">
      <c r="D170" s="39"/>
      <c r="E170" s="39"/>
      <c r="F170" s="39"/>
      <c r="G170" s="39"/>
      <c r="K170" s="39"/>
    </row>
    <row r="171" spans="2:11" x14ac:dyDescent="0.25">
      <c r="D171" s="39"/>
      <c r="E171" s="39"/>
      <c r="F171" s="39"/>
      <c r="G171" s="39"/>
      <c r="K171" s="39"/>
    </row>
    <row r="172" spans="2:11" x14ac:dyDescent="0.25">
      <c r="D172" s="39"/>
      <c r="E172" s="39"/>
      <c r="F172" s="39"/>
      <c r="G172" s="39"/>
      <c r="K172" s="39"/>
    </row>
    <row r="173" spans="2:11" x14ac:dyDescent="0.25">
      <c r="D173" s="39"/>
      <c r="E173" s="39"/>
      <c r="F173" s="39"/>
      <c r="G173" s="39"/>
      <c r="K173" s="39"/>
    </row>
    <row r="174" spans="2:11" x14ac:dyDescent="0.25">
      <c r="D174" s="39"/>
      <c r="E174" s="39"/>
      <c r="F174" s="39"/>
      <c r="G174" s="39"/>
      <c r="K174" s="39"/>
    </row>
    <row r="175" spans="2:11" x14ac:dyDescent="0.25">
      <c r="E175" s="39"/>
      <c r="F175" s="39"/>
    </row>
  </sheetData>
  <mergeCells count="1">
    <mergeCell ref="G155:H155"/>
  </mergeCells>
  <phoneticPr fontId="0" type="noConversion"/>
  <conditionalFormatting sqref="D131 F131:G131">
    <cfRule type="expression" dxfId="7" priority="3" stopIfTrue="1">
      <formula>+D129-D131&lt;&gt;0</formula>
    </cfRule>
  </conditionalFormatting>
  <conditionalFormatting sqref="E127">
    <cfRule type="expression" dxfId="6" priority="5" stopIfTrue="1">
      <formula>-$E$127&lt;&gt;$C$140</formula>
    </cfRule>
  </conditionalFormatting>
  <conditionalFormatting sqref="I16:I17 K127:K128">
    <cfRule type="expression" dxfId="5" priority="2" stopIfTrue="1">
      <formula>AND(H16&lt;&gt;0,I16="")</formula>
    </cfRule>
  </conditionalFormatting>
  <conditionalFormatting sqref="K39:K126">
    <cfRule type="expression" dxfId="4" priority="1" stopIfTrue="1">
      <formula>AND(H39&lt;&gt;0,K39="")</formula>
    </cfRule>
  </conditionalFormatting>
  <dataValidations count="9">
    <dataValidation allowBlank="1" showInputMessage="1" showErrorMessage="1" promptTitle="End of section" prompt="End of section - to enter addtional lines, insert above here and copy formats from this line or preceeding line." sqref="A59 A126" xr:uid="{00000000-0002-0000-0600-000000000000}"/>
    <dataValidation allowBlank="1" showInputMessage="1" showErrorMessage="1" promptTitle="Automatic calculation" prompt="The entries in these boxes are automatically generated from the mileage records below._x000a__x000a_Please do not manually overwrite them." sqref="D127:H127 J127" xr:uid="{00000000-0002-0000-0600-000001000000}"/>
    <dataValidation allowBlank="1" showInputMessage="1" showErrorMessage="1" promptTitle="Automatic calculation" prompt="The entries for this box come from the cells above._x000a__x000a_Please do not enter anything into the box." sqref="D138:E138 B164 G141 G138 C141:E141 C140:J140" xr:uid="{00000000-0002-0000-0600-000002000000}"/>
    <dataValidation allowBlank="1" showInputMessage="1" showErrorMessage="1" promptTitle="Caution" prompt="These cells should not normally be written manually" sqref="D129:J129 J39:J126 I39:I127" xr:uid="{00000000-0002-0000-0600-000003000000}"/>
    <dataValidation type="list" allowBlank="1" showInputMessage="1" showErrorMessage="1" promptTitle="Input Options" prompt="Select the following:_x000a__x000a_Sales income_x000a_Interest received_x000a_Other income (non vat)_x000a_Vat expense_x000a_Non vat expense_x000a_Tax paid (VAT/PAYE/CT etc - please specify what tax in detail column)_x000a_Directors account" sqref="K127:K128" xr:uid="{00000000-0002-0000-0600-000004000000}">
      <formula1>$I$3:$I$11</formula1>
    </dataValidation>
    <dataValidation type="list" allowBlank="1" showInputMessage="1" showErrorMessage="1" sqref="D137:E137" xr:uid="{00000000-0002-0000-0600-000005000000}">
      <formula1>$C$1:$C$12</formula1>
    </dataValidation>
    <dataValidation type="list" allowBlank="1" showErrorMessage="1" promptTitle="Input Options" prompt="Select the following:_x000a__x000a_Sales income_x000a_Interest received_x000a_Other income (non vat)_x000a_Vat expense_x000a_Non vat expense_x000a_Tax paid (VAT/PAYE/CT etc - please specify what tax in detail column)_x000a_Directors account" sqref="K126" xr:uid="{00000000-0002-0000-0600-000007000000}">
      <formula1>$I$1:$I$16</formula1>
    </dataValidation>
    <dataValidation type="list" allowBlank="1" showErrorMessage="1" promptTitle="Input Options" prompt="Select the following:_x000a__x000a_Sales income_x000a_Interest received_x000a_Other income (non vat)_x000a_Vat expense_x000a_Non vat expense_x000a_Tax paid (VAT/PAYE/CT etc - please specify what tax in detail column)_x000a_Directors account" sqref="K39:K125" xr:uid="{E4A1074D-1DAB-411C-9769-1DEDA8EAF898}">
      <formula1>$I$1:$I$17</formula1>
    </dataValidation>
    <dataValidation type="list" allowBlank="1" showInputMessage="1" showErrorMessage="1" sqref="G137" xr:uid="{00000000-0002-0000-0600-000006000000}">
      <formula1>$C$13:$C$14</formula1>
    </dataValidation>
  </dataValidations>
  <pageMargins left="0.75" right="0.75" top="1" bottom="1" header="0.5" footer="0.5"/>
  <pageSetup paperSize="9" scale="3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U177"/>
  <sheetViews>
    <sheetView zoomScale="75" workbookViewId="0">
      <pane ySplit="33" topLeftCell="A34" activePane="bottomLeft" state="frozen"/>
      <selection activeCell="A29" sqref="A29"/>
      <selection pane="bottomLeft" activeCell="A21" sqref="A21"/>
    </sheetView>
  </sheetViews>
  <sheetFormatPr defaultRowHeight="15.75" x14ac:dyDescent="0.25"/>
  <cols>
    <col min="1" max="1" width="14.7109375" style="39" customWidth="1"/>
    <col min="2" max="2" width="32.5703125" style="39" customWidth="1"/>
    <col min="3" max="3" width="23" style="39" customWidth="1"/>
    <col min="4" max="7" width="13.7109375" style="38" customWidth="1"/>
    <col min="8" max="10" width="13.7109375" style="39" customWidth="1"/>
    <col min="11" max="11" width="20.42578125" style="52" customWidth="1"/>
    <col min="12" max="12" width="20.5703125" style="39" customWidth="1"/>
    <col min="13" max="13" width="9.140625" style="39" hidden="1" customWidth="1"/>
    <col min="14" max="47" width="13.42578125" style="39" hidden="1" customWidth="1"/>
    <col min="48" max="80" width="9.140625" style="39" customWidth="1"/>
    <col min="81" max="16384" width="9.140625" style="39"/>
  </cols>
  <sheetData>
    <row r="1" spans="2:9" ht="12.75" hidden="1" customHeight="1" x14ac:dyDescent="0.25">
      <c r="B1" s="38"/>
      <c r="C1" s="38" t="str">
        <f>+'Whitefield office use'!I12</f>
        <v>Petrol&lt;1400cc</v>
      </c>
      <c r="D1" s="38">
        <f>+'Whitefield office use'!J12</f>
        <v>0.12</v>
      </c>
      <c r="F1" s="50">
        <f t="shared" ref="F1:F17" si="0">SUMIF($K$34:$K$128,+$I1,$H$34:$H$128)</f>
        <v>0</v>
      </c>
      <c r="G1" s="50">
        <f t="shared" ref="G1:G17" si="1">SUMIF($K$34:$K$128,+$I1,$I$34:$I$128)</f>
        <v>0</v>
      </c>
      <c r="H1" s="50">
        <f t="shared" ref="H1:H17" si="2">SUMIF($K$34:$K$128,+$I1,$J$34:$J$128)</f>
        <v>0</v>
      </c>
      <c r="I1" s="51" t="s">
        <v>275</v>
      </c>
    </row>
    <row r="2" spans="2:9" hidden="1" x14ac:dyDescent="0.25">
      <c r="B2" s="38"/>
      <c r="C2" s="38" t="str">
        <f>+'Whitefield office use'!I13</f>
        <v>Petrol1401-2001cc</v>
      </c>
      <c r="D2" s="38">
        <f>+'Whitefield office use'!J13</f>
        <v>0.15</v>
      </c>
      <c r="F2" s="50">
        <f t="shared" si="0"/>
        <v>0</v>
      </c>
      <c r="G2" s="50">
        <f t="shared" si="1"/>
        <v>0</v>
      </c>
      <c r="H2" s="50">
        <f t="shared" si="2"/>
        <v>0</v>
      </c>
      <c r="I2" s="51" t="s">
        <v>274</v>
      </c>
    </row>
    <row r="3" spans="2:9" hidden="1" x14ac:dyDescent="0.25">
      <c r="B3" s="38"/>
      <c r="C3" s="38" t="str">
        <f>+'Whitefield office use'!I14</f>
        <v>Petrol&gt;2000cc</v>
      </c>
      <c r="D3" s="38">
        <f>+'Whitefield office use'!J14</f>
        <v>0.23</v>
      </c>
      <c r="F3" s="50">
        <f t="shared" si="0"/>
        <v>0</v>
      </c>
      <c r="G3" s="50">
        <f t="shared" si="1"/>
        <v>0</v>
      </c>
      <c r="H3" s="50">
        <f t="shared" si="2"/>
        <v>0</v>
      </c>
      <c r="I3" s="51" t="s">
        <v>141</v>
      </c>
    </row>
    <row r="4" spans="2:9" hidden="1" x14ac:dyDescent="0.25">
      <c r="B4" s="38"/>
      <c r="C4" s="38" t="str">
        <f>+'Whitefield office use'!I15</f>
        <v>Diesel &lt;1600cc</v>
      </c>
      <c r="D4" s="38">
        <f>+'Whitefield office use'!J15</f>
        <v>0.12</v>
      </c>
      <c r="F4" s="50">
        <f t="shared" si="0"/>
        <v>0</v>
      </c>
      <c r="G4" s="50">
        <f t="shared" si="1"/>
        <v>0</v>
      </c>
      <c r="H4" s="50">
        <f t="shared" si="2"/>
        <v>0</v>
      </c>
      <c r="I4" s="51" t="s">
        <v>142</v>
      </c>
    </row>
    <row r="5" spans="2:9" hidden="1" x14ac:dyDescent="0.25">
      <c r="B5" s="38"/>
      <c r="C5" s="38" t="str">
        <f>+'Whitefield office use'!I16</f>
        <v>Diesel 1601-2000cc</v>
      </c>
      <c r="D5" s="38">
        <f>+'Whitefield office use'!J16</f>
        <v>0.13</v>
      </c>
      <c r="F5" s="50">
        <f t="shared" si="0"/>
        <v>0</v>
      </c>
      <c r="G5" s="50">
        <f t="shared" si="1"/>
        <v>0</v>
      </c>
      <c r="H5" s="50">
        <f t="shared" si="2"/>
        <v>0</v>
      </c>
      <c r="I5" s="51" t="s">
        <v>145</v>
      </c>
    </row>
    <row r="6" spans="2:9" hidden="1" x14ac:dyDescent="0.25">
      <c r="B6" s="38"/>
      <c r="C6" s="38" t="str">
        <f>+'Whitefield office use'!I17</f>
        <v>Diesel&gt;2000cc</v>
      </c>
      <c r="D6" s="38">
        <f>+'Whitefield office use'!J17</f>
        <v>0.17</v>
      </c>
      <c r="F6" s="50">
        <f t="shared" si="0"/>
        <v>0</v>
      </c>
      <c r="G6" s="50">
        <f t="shared" si="1"/>
        <v>0</v>
      </c>
      <c r="H6" s="50">
        <f t="shared" si="2"/>
        <v>0</v>
      </c>
      <c r="I6" s="51" t="s">
        <v>143</v>
      </c>
    </row>
    <row r="7" spans="2:9" hidden="1" x14ac:dyDescent="0.25">
      <c r="B7" s="38"/>
      <c r="C7" s="38" t="str">
        <f>+'Whitefield office use'!I18</f>
        <v>LPG&lt;1400cc</v>
      </c>
      <c r="D7" s="38">
        <f>+'Whitefield office use'!J18</f>
        <v>0.11</v>
      </c>
      <c r="F7" s="50">
        <f t="shared" si="0"/>
        <v>0</v>
      </c>
      <c r="G7" s="50">
        <f t="shared" si="1"/>
        <v>0</v>
      </c>
      <c r="H7" s="50">
        <f t="shared" si="2"/>
        <v>0</v>
      </c>
      <c r="I7" s="51" t="s">
        <v>212</v>
      </c>
    </row>
    <row r="8" spans="2:9" hidden="1" x14ac:dyDescent="0.25">
      <c r="B8" s="38"/>
      <c r="C8" s="38" t="str">
        <f>+'Whitefield office use'!I19</f>
        <v>LPG1401-2001cc</v>
      </c>
      <c r="D8" s="38">
        <f>+'Whitefield office use'!J19</f>
        <v>0.13</v>
      </c>
      <c r="F8" s="50">
        <f t="shared" si="0"/>
        <v>0</v>
      </c>
      <c r="G8" s="50">
        <f t="shared" si="1"/>
        <v>0</v>
      </c>
      <c r="H8" s="50">
        <f t="shared" si="2"/>
        <v>0</v>
      </c>
      <c r="I8" s="51" t="s">
        <v>75</v>
      </c>
    </row>
    <row r="9" spans="2:9" hidden="1" x14ac:dyDescent="0.25">
      <c r="B9" s="38"/>
      <c r="C9" s="38" t="str">
        <f>+'Whitefield office use'!I20</f>
        <v>LPG&gt;2000cc</v>
      </c>
      <c r="D9" s="38">
        <f>+'Whitefield office use'!J20</f>
        <v>0.21</v>
      </c>
      <c r="F9" s="50">
        <f t="shared" si="0"/>
        <v>0</v>
      </c>
      <c r="G9" s="50">
        <f t="shared" si="1"/>
        <v>0</v>
      </c>
      <c r="H9" s="50">
        <f t="shared" si="2"/>
        <v>0</v>
      </c>
      <c r="I9" s="51" t="s">
        <v>76</v>
      </c>
    </row>
    <row r="10" spans="2:9" hidden="1" x14ac:dyDescent="0.25">
      <c r="B10" s="38"/>
      <c r="C10" s="38" t="str">
        <f>+'Whitefield office use'!I21</f>
        <v>Fully electric</v>
      </c>
      <c r="D10" s="38">
        <f>+'Whitefield office use'!J21</f>
        <v>7.0000000000000007E-2</v>
      </c>
      <c r="F10" s="50">
        <f t="shared" si="0"/>
        <v>0</v>
      </c>
      <c r="G10" s="50">
        <f t="shared" si="1"/>
        <v>0</v>
      </c>
      <c r="H10" s="50">
        <f t="shared" si="2"/>
        <v>0</v>
      </c>
      <c r="I10" s="51" t="s">
        <v>77</v>
      </c>
    </row>
    <row r="11" spans="2:9" hidden="1" x14ac:dyDescent="0.25">
      <c r="B11" s="38"/>
      <c r="C11" s="38" t="str">
        <f>+'Whitefield office use'!I22</f>
        <v>No vat claim/not vat registered</v>
      </c>
      <c r="D11" s="38">
        <f>+'Whitefield office use'!J22</f>
        <v>0</v>
      </c>
      <c r="F11" s="50">
        <f t="shared" si="0"/>
        <v>0</v>
      </c>
      <c r="G11" s="50">
        <f t="shared" si="1"/>
        <v>0</v>
      </c>
      <c r="H11" s="50">
        <f t="shared" si="2"/>
        <v>0</v>
      </c>
      <c r="I11" s="51" t="s">
        <v>78</v>
      </c>
    </row>
    <row r="12" spans="2:9" hidden="1" x14ac:dyDescent="0.25">
      <c r="B12" s="38"/>
      <c r="C12" s="38" t="str">
        <f>+'Whitefield office use'!I23</f>
        <v>Not specified</v>
      </c>
      <c r="D12" s="38">
        <f>+'Whitefield office use'!J23</f>
        <v>0</v>
      </c>
      <c r="F12" s="50">
        <f t="shared" si="0"/>
        <v>0</v>
      </c>
      <c r="G12" s="50">
        <f t="shared" si="1"/>
        <v>0</v>
      </c>
      <c r="H12" s="50">
        <f t="shared" si="2"/>
        <v>0</v>
      </c>
      <c r="I12" s="51" t="s">
        <v>144</v>
      </c>
    </row>
    <row r="13" spans="2:9" hidden="1" x14ac:dyDescent="0.25">
      <c r="B13" s="38"/>
      <c r="C13" s="38" t="str">
        <f>+'Whitefield office use'!I27</f>
        <v>Claim vat</v>
      </c>
      <c r="D13" s="38">
        <f>+'Whitefield office use'!J27</f>
        <v>0.05</v>
      </c>
      <c r="F13" s="50">
        <f t="shared" si="0"/>
        <v>0</v>
      </c>
      <c r="G13" s="50">
        <f t="shared" si="1"/>
        <v>0</v>
      </c>
      <c r="H13" s="50">
        <f t="shared" si="2"/>
        <v>0</v>
      </c>
      <c r="I13" s="51" t="s">
        <v>213</v>
      </c>
    </row>
    <row r="14" spans="2:9" hidden="1" x14ac:dyDescent="0.25">
      <c r="B14" s="38"/>
      <c r="C14" s="38" t="str">
        <f>+'Whitefield office use'!I28</f>
        <v>No vat claim</v>
      </c>
      <c r="D14" s="38">
        <f>+'Whitefield office use'!J28</f>
        <v>0</v>
      </c>
      <c r="F14" s="50">
        <f t="shared" si="0"/>
        <v>0</v>
      </c>
      <c r="G14" s="50">
        <f t="shared" si="1"/>
        <v>0</v>
      </c>
      <c r="H14" s="50">
        <f t="shared" si="2"/>
        <v>0</v>
      </c>
      <c r="I14" s="51" t="s">
        <v>214</v>
      </c>
    </row>
    <row r="15" spans="2:9" hidden="1" x14ac:dyDescent="0.25">
      <c r="B15" s="38"/>
      <c r="F15" s="50">
        <f t="shared" si="0"/>
        <v>0</v>
      </c>
      <c r="G15" s="50">
        <f t="shared" si="1"/>
        <v>0</v>
      </c>
      <c r="H15" s="50">
        <f t="shared" si="2"/>
        <v>0</v>
      </c>
      <c r="I15" s="54" t="s">
        <v>272</v>
      </c>
    </row>
    <row r="16" spans="2:9" hidden="1" x14ac:dyDescent="0.25">
      <c r="B16" s="38"/>
      <c r="D16" s="39"/>
      <c r="F16" s="50">
        <f t="shared" si="0"/>
        <v>0</v>
      </c>
      <c r="G16" s="50">
        <f t="shared" si="1"/>
        <v>0</v>
      </c>
      <c r="H16" s="50">
        <f t="shared" si="2"/>
        <v>0</v>
      </c>
      <c r="I16" s="54" t="s">
        <v>604</v>
      </c>
    </row>
    <row r="17" spans="1:47" hidden="1" x14ac:dyDescent="0.25">
      <c r="B17" s="38"/>
      <c r="D17" s="39"/>
      <c r="F17" s="50">
        <f t="shared" si="0"/>
        <v>0</v>
      </c>
      <c r="G17" s="50">
        <f t="shared" si="1"/>
        <v>0</v>
      </c>
      <c r="H17" s="50">
        <f t="shared" si="2"/>
        <v>0</v>
      </c>
      <c r="I17" s="54" t="s">
        <v>163</v>
      </c>
    </row>
    <row r="18" spans="1:47" hidden="1" x14ac:dyDescent="0.25">
      <c r="B18" s="38"/>
      <c r="D18" s="39"/>
      <c r="F18" s="50">
        <f>SUM(F1:F17)</f>
        <v>0</v>
      </c>
      <c r="G18" s="50">
        <f>SUM(G1:G17)</f>
        <v>0</v>
      </c>
      <c r="H18" s="50">
        <f>SUM(H1:H17)</f>
        <v>0</v>
      </c>
      <c r="I18" s="55"/>
    </row>
    <row r="19" spans="1:47" hidden="1" x14ac:dyDescent="0.25">
      <c r="B19" s="38"/>
      <c r="D19" s="39"/>
      <c r="F19" s="50">
        <f>ROUND(+H129-F18-H35,0)</f>
        <v>0</v>
      </c>
      <c r="G19" s="50">
        <f>ROUND(+I129-G18-I35,0)</f>
        <v>0</v>
      </c>
      <c r="H19" s="50">
        <f>ROUND(+J129-H18-J35,0)</f>
        <v>0</v>
      </c>
      <c r="I19" s="55"/>
    </row>
    <row r="20" spans="1:47" hidden="1" x14ac:dyDescent="0.25"/>
    <row r="21" spans="1:47" x14ac:dyDescent="0.25">
      <c r="A21" s="31" t="str">
        <f>IF('Company info'!E6="*","enter details in company information tab",+'Company info'!E6)</f>
        <v>Company Name</v>
      </c>
      <c r="F21"/>
      <c r="G21"/>
      <c r="K21" s="56" t="s">
        <v>17</v>
      </c>
    </row>
    <row r="22" spans="1:47" x14ac:dyDescent="0.25">
      <c r="A22" s="31" t="s">
        <v>149</v>
      </c>
      <c r="D22" s="31" t="str">
        <f>IF('Company info'!E23="*","enter details in company information tab",+'Company info'!E23)</f>
        <v>Spare quarter</v>
      </c>
      <c r="E22" s="58"/>
      <c r="K22" s="59"/>
    </row>
    <row r="23" spans="1:47" x14ac:dyDescent="0.25">
      <c r="A23" s="31"/>
      <c r="C23" s="31"/>
      <c r="D23" s="58"/>
      <c r="E23" s="58"/>
      <c r="I23" s="58" t="s">
        <v>120</v>
      </c>
      <c r="J23" s="58"/>
      <c r="K23" s="60" t="str">
        <f>IF('Company info'!E8="*","enter details in company information tab",+'Company info'!E8)</f>
        <v>Enter data in cell E8</v>
      </c>
    </row>
    <row r="25" spans="1:47" x14ac:dyDescent="0.25">
      <c r="A25" s="61" t="s">
        <v>121</v>
      </c>
      <c r="E25" s="39"/>
      <c r="F25" s="39"/>
      <c r="G25" s="62" t="s">
        <v>136</v>
      </c>
      <c r="H25" s="38"/>
      <c r="K25" s="39"/>
    </row>
    <row r="26" spans="1:47" x14ac:dyDescent="0.25">
      <c r="D26" s="39"/>
      <c r="E26" s="39"/>
      <c r="F26" s="39"/>
      <c r="G26" s="63" t="s">
        <v>122</v>
      </c>
      <c r="K26" s="39"/>
    </row>
    <row r="27" spans="1:47" x14ac:dyDescent="0.25">
      <c r="A27" s="39" t="s">
        <v>123</v>
      </c>
      <c r="C27" s="64" t="str">
        <f>IF('Company info'!E10="*","enter details in company information tab",+'Company info'!E10)</f>
        <v>Enter data in cell E10</v>
      </c>
      <c r="D27" s="65"/>
      <c r="E27" s="66"/>
      <c r="F27" s="39"/>
      <c r="G27" s="67"/>
      <c r="H27" s="65"/>
      <c r="I27" s="65"/>
      <c r="J27" s="65"/>
      <c r="K27" s="66"/>
    </row>
    <row r="28" spans="1:47" x14ac:dyDescent="0.25">
      <c r="A28" s="39" t="s">
        <v>124</v>
      </c>
      <c r="C28" s="68" t="str">
        <f>IF('Company info'!E12="*","enter details in company information tab",+'Company info'!E12)</f>
        <v>Enter data in cell E12</v>
      </c>
      <c r="D28" s="69"/>
      <c r="E28" s="70"/>
      <c r="F28" s="39"/>
      <c r="G28" s="71"/>
      <c r="H28" s="69"/>
      <c r="I28" s="69"/>
      <c r="J28" s="69"/>
      <c r="K28" s="70"/>
    </row>
    <row r="29" spans="1:47" x14ac:dyDescent="0.25">
      <c r="A29" s="39" t="s">
        <v>125</v>
      </c>
      <c r="C29" s="68" t="str">
        <f>IF('Company info'!E14="*","enter details in company information tab",+'Company info'!E14)</f>
        <v>Enter data in cell E14</v>
      </c>
      <c r="D29" s="69"/>
      <c r="E29" s="70"/>
      <c r="F29" s="39"/>
      <c r="G29" s="71"/>
      <c r="H29" s="69"/>
      <c r="I29" s="69"/>
      <c r="J29" s="69"/>
      <c r="K29" s="70"/>
    </row>
    <row r="30" spans="1:47" x14ac:dyDescent="0.25">
      <c r="A30" s="39" t="s">
        <v>126</v>
      </c>
      <c r="C30" s="72" t="str">
        <f>IF('Company info'!E16="*","enter details in company information tab",+'Company info'!E16)</f>
        <v>Enter data in cell E16</v>
      </c>
      <c r="D30" s="73"/>
      <c r="E30" s="74"/>
      <c r="F30" s="39"/>
      <c r="G30" s="75"/>
      <c r="H30" s="73"/>
      <c r="I30" s="73"/>
      <c r="J30" s="73"/>
      <c r="K30" s="74"/>
    </row>
    <row r="31" spans="1:47" x14ac:dyDescent="0.25">
      <c r="D31" s="39"/>
      <c r="E31" s="39"/>
      <c r="I31" s="38" t="s">
        <v>5</v>
      </c>
      <c r="J31" s="76">
        <f>IF(vatstatusq5="y",stdvrq5,IF(vatstatusq5="f",frvrq5,0))</f>
        <v>0</v>
      </c>
    </row>
    <row r="32" spans="1:47" x14ac:dyDescent="0.25">
      <c r="I32" s="38" t="s">
        <v>229</v>
      </c>
      <c r="J32" s="39" t="str">
        <f>IF(vatstatusq5="y","Normal",IF(vatstatusq5="F","Flat Rate","Not Registered"))</f>
        <v>Not Registered</v>
      </c>
      <c r="N32" s="82">
        <v>1</v>
      </c>
      <c r="O32" s="82">
        <v>12</v>
      </c>
      <c r="P32" s="82">
        <v>22</v>
      </c>
      <c r="Q32" s="82">
        <v>41</v>
      </c>
      <c r="R32" s="82">
        <v>69</v>
      </c>
      <c r="S32" s="82">
        <v>96</v>
      </c>
      <c r="T32" s="82">
        <v>98</v>
      </c>
      <c r="U32" s="82">
        <v>121</v>
      </c>
      <c r="V32" s="82">
        <v>125</v>
      </c>
      <c r="W32" s="82">
        <v>141</v>
      </c>
      <c r="X32" s="82">
        <v>144</v>
      </c>
      <c r="Y32" s="82">
        <v>148</v>
      </c>
      <c r="Z32" s="82">
        <v>150</v>
      </c>
      <c r="AA32" s="82">
        <v>152</v>
      </c>
      <c r="AB32" s="82">
        <v>154</v>
      </c>
      <c r="AC32" s="82">
        <v>156</v>
      </c>
      <c r="AD32" s="82">
        <v>163</v>
      </c>
      <c r="AE32" s="82">
        <v>167</v>
      </c>
      <c r="AF32" s="82">
        <v>168</v>
      </c>
      <c r="AG32" s="82">
        <v>172</v>
      </c>
      <c r="AH32" s="82">
        <v>173</v>
      </c>
      <c r="AI32" s="82">
        <v>174</v>
      </c>
      <c r="AJ32" s="82">
        <v>178</v>
      </c>
      <c r="AK32" s="82">
        <v>180</v>
      </c>
      <c r="AL32" s="82">
        <v>188</v>
      </c>
      <c r="AM32" s="82">
        <v>303</v>
      </c>
      <c r="AN32" s="82">
        <v>422</v>
      </c>
      <c r="AO32" s="82">
        <v>442</v>
      </c>
      <c r="AP32" s="82">
        <v>587</v>
      </c>
      <c r="AQ32" s="82">
        <v>597</v>
      </c>
      <c r="AR32" s="82">
        <v>600</v>
      </c>
      <c r="AS32" s="82">
        <v>681</v>
      </c>
      <c r="AT32" s="82">
        <v>610</v>
      </c>
      <c r="AU32" s="82">
        <v>798</v>
      </c>
    </row>
    <row r="33" spans="1:47" s="84" customFormat="1" ht="54" customHeight="1" x14ac:dyDescent="0.2">
      <c r="A33" s="77" t="s">
        <v>127</v>
      </c>
      <c r="B33" s="77" t="s">
        <v>128</v>
      </c>
      <c r="C33" s="78" t="s">
        <v>129</v>
      </c>
      <c r="D33" s="79" t="s">
        <v>161</v>
      </c>
      <c r="E33" s="79" t="s">
        <v>160</v>
      </c>
      <c r="F33" s="79" t="s">
        <v>162</v>
      </c>
      <c r="G33" s="79" t="s">
        <v>9</v>
      </c>
      <c r="H33" s="78" t="s">
        <v>130</v>
      </c>
      <c r="I33" s="79" t="s">
        <v>139</v>
      </c>
      <c r="J33" s="79" t="s">
        <v>146</v>
      </c>
      <c r="K33" s="78" t="s">
        <v>140</v>
      </c>
      <c r="L33" s="80" t="s">
        <v>148</v>
      </c>
      <c r="M33" s="81" t="s">
        <v>107</v>
      </c>
      <c r="N33" s="197" t="s">
        <v>436</v>
      </c>
      <c r="O33" s="197" t="s">
        <v>496</v>
      </c>
      <c r="P33" s="197" t="s">
        <v>497</v>
      </c>
      <c r="Q33" s="197" t="s">
        <v>498</v>
      </c>
      <c r="R33" s="197" t="s">
        <v>499</v>
      </c>
      <c r="S33" s="197" t="s">
        <v>500</v>
      </c>
      <c r="T33" s="197" t="s">
        <v>501</v>
      </c>
      <c r="U33" s="197" t="s">
        <v>502</v>
      </c>
      <c r="V33" s="197" t="s">
        <v>503</v>
      </c>
      <c r="W33" s="197" t="s">
        <v>272</v>
      </c>
      <c r="X33" s="197" t="s">
        <v>504</v>
      </c>
      <c r="Y33" s="197" t="s">
        <v>505</v>
      </c>
      <c r="Z33" s="197" t="s">
        <v>506</v>
      </c>
      <c r="AA33" s="197" t="s">
        <v>507</v>
      </c>
      <c r="AB33" s="197" t="s">
        <v>508</v>
      </c>
      <c r="AC33" s="197" t="s">
        <v>509</v>
      </c>
      <c r="AD33" s="197" t="s">
        <v>510</v>
      </c>
      <c r="AE33" s="197" t="s">
        <v>511</v>
      </c>
      <c r="AF33" s="197" t="s">
        <v>512</v>
      </c>
      <c r="AG33" s="198" t="s">
        <v>513</v>
      </c>
      <c r="AH33" s="198" t="s">
        <v>514</v>
      </c>
      <c r="AI33" s="198" t="s">
        <v>515</v>
      </c>
      <c r="AJ33" s="198" t="s">
        <v>516</v>
      </c>
      <c r="AK33" s="198" t="s">
        <v>517</v>
      </c>
      <c r="AL33" s="198" t="s">
        <v>518</v>
      </c>
      <c r="AM33" s="198" t="s">
        <v>519</v>
      </c>
      <c r="AN33" s="198" t="s">
        <v>520</v>
      </c>
      <c r="AO33" s="198" t="s">
        <v>521</v>
      </c>
      <c r="AP33" s="198" t="s">
        <v>522</v>
      </c>
      <c r="AQ33" s="198" t="s">
        <v>523</v>
      </c>
      <c r="AR33" s="198" t="s">
        <v>524</v>
      </c>
      <c r="AS33" s="198" t="s">
        <v>623</v>
      </c>
      <c r="AT33" s="198" t="s">
        <v>89</v>
      </c>
      <c r="AU33" s="198" t="s">
        <v>525</v>
      </c>
    </row>
    <row r="34" spans="1:47" x14ac:dyDescent="0.25">
      <c r="A34" s="125" t="s">
        <v>193</v>
      </c>
      <c r="B34" s="52" t="s">
        <v>194</v>
      </c>
      <c r="C34" s="52" t="s">
        <v>195</v>
      </c>
      <c r="D34" s="52" t="s">
        <v>196</v>
      </c>
      <c r="E34" s="52" t="s">
        <v>197</v>
      </c>
      <c r="F34" s="52" t="s">
        <v>198</v>
      </c>
      <c r="G34" s="52" t="s">
        <v>199</v>
      </c>
      <c r="H34" s="52" t="s">
        <v>200</v>
      </c>
      <c r="I34" s="85" t="s">
        <v>201</v>
      </c>
      <c r="J34" s="52" t="s">
        <v>202</v>
      </c>
      <c r="K34" s="52" t="s">
        <v>203</v>
      </c>
      <c r="L34" s="52"/>
      <c r="M34" s="53"/>
    </row>
    <row r="35" spans="1:47" x14ac:dyDescent="0.25">
      <c r="A35" s="61" t="s">
        <v>137</v>
      </c>
      <c r="C35" s="86"/>
      <c r="D35" s="38">
        <f>+'qtr4'!D129</f>
        <v>0</v>
      </c>
      <c r="E35" s="38">
        <f>+'qtr4'!E129</f>
        <v>0</v>
      </c>
      <c r="F35" s="38">
        <f>+'qtr4'!F129</f>
        <v>0</v>
      </c>
      <c r="G35" s="38">
        <f>+'qtr4'!G129</f>
        <v>0</v>
      </c>
      <c r="H35" s="39">
        <f>+G35+F35+D35+E35</f>
        <v>0</v>
      </c>
      <c r="I35" s="86"/>
      <c r="J35" s="38">
        <f>+H35</f>
        <v>0</v>
      </c>
      <c r="M35" s="53"/>
    </row>
    <row r="36" spans="1:47" x14ac:dyDescent="0.25">
      <c r="A36" s="87" t="s">
        <v>131</v>
      </c>
      <c r="C36" s="69"/>
      <c r="E36" s="88"/>
      <c r="M36" s="53"/>
    </row>
    <row r="37" spans="1:47" x14ac:dyDescent="0.25">
      <c r="C37" s="69"/>
      <c r="K37" s="52" t="s">
        <v>230</v>
      </c>
      <c r="L37" s="39" t="s">
        <v>230</v>
      </c>
      <c r="M37" s="53"/>
    </row>
    <row r="38" spans="1:47" x14ac:dyDescent="0.25">
      <c r="A38" s="89" t="s">
        <v>132</v>
      </c>
      <c r="C38" s="69"/>
      <c r="K38" s="90" t="s">
        <v>231</v>
      </c>
      <c r="M38" s="53"/>
    </row>
    <row r="39" spans="1:47" x14ac:dyDescent="0.25">
      <c r="A39" s="91" t="s">
        <v>133</v>
      </c>
      <c r="C39" s="69"/>
      <c r="H39" s="39">
        <f>SUM(D39:G39)</f>
        <v>0</v>
      </c>
      <c r="I39" s="39">
        <f t="shared" ref="I39:I97" si="3">IF(vatstatusq5="Y",IF(OR(K39="Sales income",K39="Vat expense",K39="Capital (vat)"),ROUND(H39*_vrq5/(1+_vrq5),2),0),IF(AND(vatstatusq5="F",K39="Sales income"),ROUND(H39*frvrq5,2),IF(AND(vatstatusq5="F",K39="Capital (vat)",H39&lt;=-2000),ROUND(H39*stdvrq5/(1+stdvrq5),2),0)))</f>
        <v>0</v>
      </c>
      <c r="J39" s="39">
        <f>IF(K39="",0,H39-I39)</f>
        <v>0</v>
      </c>
      <c r="M39" s="53"/>
      <c r="N39" s="39" t="str">
        <f>IF($M39=1,$J39,"")</f>
        <v/>
      </c>
      <c r="O39" s="39" t="str">
        <f>IF($M39=12,$J39,"")</f>
        <v/>
      </c>
      <c r="P39" s="39" t="str">
        <f>IF($M39=22,$J39,"")</f>
        <v/>
      </c>
      <c r="Q39" s="39" t="str">
        <f>IF($M39=41,$J39,"")</f>
        <v/>
      </c>
      <c r="R39" s="39" t="str">
        <f>IF($M39=69,$J39,"")</f>
        <v/>
      </c>
      <c r="S39" s="39" t="str">
        <f>IF($M39=96,$J39,"")</f>
        <v/>
      </c>
      <c r="T39" s="39" t="str">
        <f>IF($M39=98,$J39,"")</f>
        <v/>
      </c>
      <c r="U39" s="39" t="str">
        <f>IF($M39=121,$J39,"")</f>
        <v/>
      </c>
      <c r="V39" s="39" t="str">
        <f>IF($M39=125,$J39,"")</f>
        <v/>
      </c>
      <c r="W39" s="39" t="str">
        <f>IF($M39=141,$J39,"")</f>
        <v/>
      </c>
      <c r="X39" s="39" t="str">
        <f>IF($M39=144,$J39,"")</f>
        <v/>
      </c>
      <c r="Y39" s="39" t="str">
        <f>IF($M39=148,$J39,"")</f>
        <v/>
      </c>
      <c r="Z39" s="39" t="str">
        <f>IF($M39=150,$J39,"")</f>
        <v/>
      </c>
      <c r="AA39" s="39" t="str">
        <f>IF($M39=152,$J39,"")</f>
        <v/>
      </c>
      <c r="AB39" s="39" t="str">
        <f>IF($M39=154,$J39,"")</f>
        <v/>
      </c>
      <c r="AC39" s="39" t="str">
        <f>IF($M39=156,$J39,"")</f>
        <v/>
      </c>
      <c r="AD39" s="39" t="str">
        <f>IF($M39=163,$J39,"")</f>
        <v/>
      </c>
      <c r="AE39" s="39" t="str">
        <f>IF($M39=167,$J39,"")</f>
        <v/>
      </c>
      <c r="AF39" s="39" t="str">
        <f>IF($M39=168,$J39,"")</f>
        <v/>
      </c>
      <c r="AG39" s="39" t="str">
        <f>IF($M39=172,$J39,"")</f>
        <v/>
      </c>
      <c r="AH39" s="39" t="str">
        <f>IF($M39=173,$J39,"")</f>
        <v/>
      </c>
      <c r="AI39" s="39" t="str">
        <f>IF($M39=174,$J39,"")</f>
        <v/>
      </c>
      <c r="AJ39" s="39" t="str">
        <f>IF($M39=178,$J39,"")</f>
        <v/>
      </c>
      <c r="AK39" s="39" t="str">
        <f>IF($M39=180,$J39,"")</f>
        <v/>
      </c>
      <c r="AL39" s="39" t="str">
        <f>IF($M39=188,$J39,"")</f>
        <v/>
      </c>
      <c r="AM39" s="39" t="str">
        <f>IF($M39=303,$J39,"")</f>
        <v/>
      </c>
      <c r="AN39" s="39" t="str">
        <f>IF($M39=422,$J39,"")</f>
        <v/>
      </c>
      <c r="AO39" s="39" t="str">
        <f>IF($M39=442,$J39,"")</f>
        <v/>
      </c>
      <c r="AP39" s="39" t="str">
        <f>IF($M39=587,$J39,"")</f>
        <v/>
      </c>
      <c r="AQ39" s="39" t="str">
        <f>IF($M39=597,$J39,"")</f>
        <v/>
      </c>
      <c r="AR39" s="39" t="str">
        <f>IF($M39=600,$J39,"")</f>
        <v/>
      </c>
      <c r="AS39" s="39" t="str">
        <f>IF($M39=681,$J39,"")</f>
        <v/>
      </c>
      <c r="AT39" s="39" t="str">
        <f>IF($M39=610,$J39,"")</f>
        <v/>
      </c>
      <c r="AU39" s="39" t="str">
        <f>IF($M39=798,$J39,"")</f>
        <v/>
      </c>
    </row>
    <row r="40" spans="1:47" x14ac:dyDescent="0.25">
      <c r="A40" s="92"/>
      <c r="C40" s="69"/>
      <c r="H40" s="39">
        <f t="shared" ref="H40:H125" si="4">SUM(D40:G40)</f>
        <v>0</v>
      </c>
      <c r="I40" s="39">
        <f t="shared" si="3"/>
        <v>0</v>
      </c>
      <c r="J40" s="39">
        <f t="shared" ref="J40:J125" si="5">IF(K40="",0,H40-I40)</f>
        <v>0</v>
      </c>
      <c r="M40" s="53"/>
      <c r="N40" s="39" t="str">
        <f t="shared" ref="N40:N127" si="6">IF($M40=1,$J40,"")</f>
        <v/>
      </c>
      <c r="O40" s="39" t="str">
        <f t="shared" ref="O40:O127" si="7">IF($M40=12,$J40,"")</f>
        <v/>
      </c>
      <c r="P40" s="39" t="str">
        <f t="shared" ref="P40:P127" si="8">IF($M40=22,$J40,"")</f>
        <v/>
      </c>
      <c r="Q40" s="39" t="str">
        <f t="shared" ref="Q40:Q127" si="9">IF($M40=41,$J40,"")</f>
        <v/>
      </c>
      <c r="R40" s="39" t="str">
        <f t="shared" ref="R40:R127" si="10">IF($M40=69,$J40,"")</f>
        <v/>
      </c>
      <c r="S40" s="39" t="str">
        <f t="shared" ref="S40:S127" si="11">IF($M40=96,$J40,"")</f>
        <v/>
      </c>
      <c r="T40" s="39" t="str">
        <f t="shared" ref="T40:T127" si="12">IF($M40=98,$J40,"")</f>
        <v/>
      </c>
      <c r="U40" s="39" t="str">
        <f t="shared" ref="U40:U127" si="13">IF($M40=121,$J40,"")</f>
        <v/>
      </c>
      <c r="V40" s="39" t="str">
        <f t="shared" ref="V40:V127" si="14">IF($M40=125,$J40,"")</f>
        <v/>
      </c>
      <c r="W40" s="39" t="str">
        <f t="shared" ref="W40:W127" si="15">IF($M40=141,$J40,"")</f>
        <v/>
      </c>
      <c r="X40" s="39" t="str">
        <f t="shared" ref="X40:X127" si="16">IF($M40=144,$J40,"")</f>
        <v/>
      </c>
      <c r="Y40" s="39" t="str">
        <f t="shared" ref="Y40:Y127" si="17">IF($M40=148,$J40,"")</f>
        <v/>
      </c>
      <c r="Z40" s="39" t="str">
        <f t="shared" ref="Z40:Z127" si="18">IF($M40=150,$J40,"")</f>
        <v/>
      </c>
      <c r="AA40" s="39" t="str">
        <f t="shared" ref="AA40:AA127" si="19">IF($M40=152,$J40,"")</f>
        <v/>
      </c>
      <c r="AB40" s="39" t="str">
        <f t="shared" ref="AB40:AB127" si="20">IF($M40=154,$J40,"")</f>
        <v/>
      </c>
      <c r="AC40" s="39" t="str">
        <f t="shared" ref="AC40:AC127" si="21">IF($M40=156,$J40,"")</f>
        <v/>
      </c>
      <c r="AD40" s="39" t="str">
        <f t="shared" ref="AD40:AD127" si="22">IF($M40=163,$J40,"")</f>
        <v/>
      </c>
      <c r="AE40" s="39" t="str">
        <f t="shared" ref="AE40:AE127" si="23">IF($M40=167,$J40,"")</f>
        <v/>
      </c>
      <c r="AF40" s="39" t="str">
        <f t="shared" ref="AF40:AF127" si="24">IF($M40=168,$J40,"")</f>
        <v/>
      </c>
      <c r="AG40" s="39" t="str">
        <f t="shared" ref="AG40:AG127" si="25">IF($M40=172,$J40,"")</f>
        <v/>
      </c>
      <c r="AH40" s="39" t="str">
        <f t="shared" ref="AH40:AH127" si="26">IF($M40=173,$J40,"")</f>
        <v/>
      </c>
      <c r="AI40" s="39" t="str">
        <f t="shared" ref="AI40:AI127" si="27">IF($M40=174,$J40,"")</f>
        <v/>
      </c>
      <c r="AJ40" s="39" t="str">
        <f t="shared" ref="AJ40:AJ127" si="28">IF($M40=178,$J40,"")</f>
        <v/>
      </c>
      <c r="AK40" s="39" t="str">
        <f t="shared" ref="AK40:AK127" si="29">IF($M40=180,$J40,"")</f>
        <v/>
      </c>
      <c r="AL40" s="39" t="str">
        <f t="shared" ref="AL40:AL127" si="30">IF($M40=188,$J40,"")</f>
        <v/>
      </c>
      <c r="AM40" s="39" t="str">
        <f t="shared" ref="AM40:AM127" si="31">IF($M40=303,$J40,"")</f>
        <v/>
      </c>
      <c r="AN40" s="39" t="str">
        <f t="shared" ref="AN40:AN127" si="32">IF($M40=422,$J40,"")</f>
        <v/>
      </c>
      <c r="AO40" s="39" t="str">
        <f t="shared" ref="AO40:AO127" si="33">IF($M40=442,$J40,"")</f>
        <v/>
      </c>
      <c r="AP40" s="39" t="str">
        <f t="shared" ref="AP40:AP127" si="34">IF($M40=587,$J40,"")</f>
        <v/>
      </c>
      <c r="AQ40" s="39" t="str">
        <f t="shared" ref="AQ40:AQ127" si="35">IF($M40=597,$J40,"")</f>
        <v/>
      </c>
      <c r="AR40" s="39" t="str">
        <f t="shared" ref="AR40:AR127" si="36">IF($M40=600,$J40,"")</f>
        <v/>
      </c>
      <c r="AS40" s="39" t="str">
        <f t="shared" ref="AS40:AS103" si="37">IF($M40=681,$J40,"")</f>
        <v/>
      </c>
      <c r="AT40" s="39" t="str">
        <f t="shared" ref="AT40:AT127" si="38">IF($M40=610,$J40,"")</f>
        <v/>
      </c>
      <c r="AU40" s="39" t="str">
        <f t="shared" ref="AU40:AU127" si="39">IF($M40=798,$J40,"")</f>
        <v/>
      </c>
    </row>
    <row r="41" spans="1:47" x14ac:dyDescent="0.25">
      <c r="A41" s="92"/>
      <c r="C41" s="69"/>
      <c r="H41" s="39">
        <f t="shared" si="4"/>
        <v>0</v>
      </c>
      <c r="I41" s="39">
        <f t="shared" si="3"/>
        <v>0</v>
      </c>
      <c r="J41" s="39">
        <f t="shared" si="5"/>
        <v>0</v>
      </c>
      <c r="M41" s="53"/>
      <c r="N41" s="39" t="str">
        <f t="shared" si="6"/>
        <v/>
      </c>
      <c r="O41" s="39" t="str">
        <f t="shared" si="7"/>
        <v/>
      </c>
      <c r="P41" s="39" t="str">
        <f t="shared" si="8"/>
        <v/>
      </c>
      <c r="Q41" s="39" t="str">
        <f t="shared" si="9"/>
        <v/>
      </c>
      <c r="R41" s="39" t="str">
        <f t="shared" si="10"/>
        <v/>
      </c>
      <c r="S41" s="39" t="str">
        <f t="shared" si="11"/>
        <v/>
      </c>
      <c r="T41" s="39" t="str">
        <f t="shared" si="12"/>
        <v/>
      </c>
      <c r="U41" s="39" t="str">
        <f t="shared" si="13"/>
        <v/>
      </c>
      <c r="V41" s="39" t="str">
        <f t="shared" si="14"/>
        <v/>
      </c>
      <c r="W41" s="39" t="str">
        <f t="shared" si="15"/>
        <v/>
      </c>
      <c r="X41" s="39" t="str">
        <f t="shared" si="16"/>
        <v/>
      </c>
      <c r="Y41" s="39" t="str">
        <f t="shared" si="17"/>
        <v/>
      </c>
      <c r="Z41" s="39" t="str">
        <f t="shared" si="18"/>
        <v/>
      </c>
      <c r="AA41" s="39" t="str">
        <f t="shared" si="19"/>
        <v/>
      </c>
      <c r="AB41" s="39" t="str">
        <f t="shared" si="20"/>
        <v/>
      </c>
      <c r="AC41" s="39" t="str">
        <f t="shared" si="21"/>
        <v/>
      </c>
      <c r="AD41" s="39" t="str">
        <f t="shared" si="22"/>
        <v/>
      </c>
      <c r="AE41" s="39" t="str">
        <f t="shared" si="23"/>
        <v/>
      </c>
      <c r="AF41" s="39" t="str">
        <f t="shared" si="24"/>
        <v/>
      </c>
      <c r="AG41" s="39" t="str">
        <f t="shared" si="25"/>
        <v/>
      </c>
      <c r="AH41" s="39" t="str">
        <f t="shared" si="26"/>
        <v/>
      </c>
      <c r="AI41" s="39" t="str">
        <f t="shared" si="27"/>
        <v/>
      </c>
      <c r="AJ41" s="39" t="str">
        <f t="shared" si="28"/>
        <v/>
      </c>
      <c r="AK41" s="39" t="str">
        <f t="shared" si="29"/>
        <v/>
      </c>
      <c r="AL41" s="39" t="str">
        <f t="shared" si="30"/>
        <v/>
      </c>
      <c r="AM41" s="39" t="str">
        <f t="shared" si="31"/>
        <v/>
      </c>
      <c r="AN41" s="39" t="str">
        <f t="shared" si="32"/>
        <v/>
      </c>
      <c r="AO41" s="39" t="str">
        <f t="shared" si="33"/>
        <v/>
      </c>
      <c r="AP41" s="39" t="str">
        <f t="shared" si="34"/>
        <v/>
      </c>
      <c r="AQ41" s="39" t="str">
        <f t="shared" si="35"/>
        <v/>
      </c>
      <c r="AR41" s="39" t="str">
        <f t="shared" si="36"/>
        <v/>
      </c>
      <c r="AS41" s="39" t="str">
        <f t="shared" si="37"/>
        <v/>
      </c>
      <c r="AT41" s="39" t="str">
        <f t="shared" si="38"/>
        <v/>
      </c>
      <c r="AU41" s="39" t="str">
        <f t="shared" si="39"/>
        <v/>
      </c>
    </row>
    <row r="42" spans="1:47" x14ac:dyDescent="0.25">
      <c r="A42" s="92"/>
      <c r="C42" s="69"/>
      <c r="H42" s="39">
        <f t="shared" si="4"/>
        <v>0</v>
      </c>
      <c r="I42" s="39">
        <f t="shared" si="3"/>
        <v>0</v>
      </c>
      <c r="J42" s="39">
        <f t="shared" si="5"/>
        <v>0</v>
      </c>
      <c r="M42" s="53"/>
      <c r="N42" s="39" t="str">
        <f t="shared" si="6"/>
        <v/>
      </c>
      <c r="O42" s="39" t="str">
        <f t="shared" si="7"/>
        <v/>
      </c>
      <c r="P42" s="39" t="str">
        <f t="shared" si="8"/>
        <v/>
      </c>
      <c r="Q42" s="39" t="str">
        <f t="shared" si="9"/>
        <v/>
      </c>
      <c r="R42" s="39" t="str">
        <f t="shared" si="10"/>
        <v/>
      </c>
      <c r="S42" s="39" t="str">
        <f t="shared" si="11"/>
        <v/>
      </c>
      <c r="T42" s="39" t="str">
        <f t="shared" si="12"/>
        <v/>
      </c>
      <c r="U42" s="39" t="str">
        <f t="shared" si="13"/>
        <v/>
      </c>
      <c r="V42" s="39" t="str">
        <f t="shared" si="14"/>
        <v/>
      </c>
      <c r="W42" s="39" t="str">
        <f t="shared" si="15"/>
        <v/>
      </c>
      <c r="X42" s="39" t="str">
        <f t="shared" si="16"/>
        <v/>
      </c>
      <c r="Y42" s="39" t="str">
        <f t="shared" si="17"/>
        <v/>
      </c>
      <c r="Z42" s="39" t="str">
        <f t="shared" si="18"/>
        <v/>
      </c>
      <c r="AA42" s="39" t="str">
        <f t="shared" si="19"/>
        <v/>
      </c>
      <c r="AB42" s="39" t="str">
        <f t="shared" si="20"/>
        <v/>
      </c>
      <c r="AC42" s="39" t="str">
        <f t="shared" si="21"/>
        <v/>
      </c>
      <c r="AD42" s="39" t="str">
        <f t="shared" si="22"/>
        <v/>
      </c>
      <c r="AE42" s="39" t="str">
        <f t="shared" si="23"/>
        <v/>
      </c>
      <c r="AF42" s="39" t="str">
        <f t="shared" si="24"/>
        <v/>
      </c>
      <c r="AG42" s="39" t="str">
        <f t="shared" si="25"/>
        <v/>
      </c>
      <c r="AH42" s="39" t="str">
        <f t="shared" si="26"/>
        <v/>
      </c>
      <c r="AI42" s="39" t="str">
        <f t="shared" si="27"/>
        <v/>
      </c>
      <c r="AJ42" s="39" t="str">
        <f t="shared" si="28"/>
        <v/>
      </c>
      <c r="AK42" s="39" t="str">
        <f t="shared" si="29"/>
        <v/>
      </c>
      <c r="AL42" s="39" t="str">
        <f t="shared" si="30"/>
        <v/>
      </c>
      <c r="AM42" s="39" t="str">
        <f t="shared" si="31"/>
        <v/>
      </c>
      <c r="AN42" s="39" t="str">
        <f t="shared" si="32"/>
        <v/>
      </c>
      <c r="AO42" s="39" t="str">
        <f t="shared" si="33"/>
        <v/>
      </c>
      <c r="AP42" s="39" t="str">
        <f t="shared" si="34"/>
        <v/>
      </c>
      <c r="AQ42" s="39" t="str">
        <f t="shared" si="35"/>
        <v/>
      </c>
      <c r="AR42" s="39" t="str">
        <f t="shared" si="36"/>
        <v/>
      </c>
      <c r="AS42" s="39" t="str">
        <f t="shared" si="37"/>
        <v/>
      </c>
      <c r="AT42" s="39" t="str">
        <f t="shared" si="38"/>
        <v/>
      </c>
      <c r="AU42" s="39" t="str">
        <f t="shared" si="39"/>
        <v/>
      </c>
    </row>
    <row r="43" spans="1:47" x14ac:dyDescent="0.25">
      <c r="A43" s="92"/>
      <c r="C43" s="69"/>
      <c r="H43" s="39">
        <f t="shared" si="4"/>
        <v>0</v>
      </c>
      <c r="I43" s="39">
        <f t="shared" si="3"/>
        <v>0</v>
      </c>
      <c r="J43" s="39">
        <f t="shared" si="5"/>
        <v>0</v>
      </c>
      <c r="M43" s="53"/>
      <c r="N43" s="39" t="str">
        <f t="shared" si="6"/>
        <v/>
      </c>
      <c r="O43" s="39" t="str">
        <f t="shared" si="7"/>
        <v/>
      </c>
      <c r="P43" s="39" t="str">
        <f t="shared" si="8"/>
        <v/>
      </c>
      <c r="Q43" s="39" t="str">
        <f t="shared" si="9"/>
        <v/>
      </c>
      <c r="R43" s="39" t="str">
        <f t="shared" si="10"/>
        <v/>
      </c>
      <c r="S43" s="39" t="str">
        <f t="shared" si="11"/>
        <v/>
      </c>
      <c r="T43" s="39" t="str">
        <f t="shared" si="12"/>
        <v/>
      </c>
      <c r="U43" s="39" t="str">
        <f t="shared" si="13"/>
        <v/>
      </c>
      <c r="V43" s="39" t="str">
        <f t="shared" si="14"/>
        <v/>
      </c>
      <c r="W43" s="39" t="str">
        <f t="shared" si="15"/>
        <v/>
      </c>
      <c r="X43" s="39" t="str">
        <f t="shared" si="16"/>
        <v/>
      </c>
      <c r="Y43" s="39" t="str">
        <f t="shared" si="17"/>
        <v/>
      </c>
      <c r="Z43" s="39" t="str">
        <f t="shared" si="18"/>
        <v/>
      </c>
      <c r="AA43" s="39" t="str">
        <f t="shared" si="19"/>
        <v/>
      </c>
      <c r="AB43" s="39" t="str">
        <f t="shared" si="20"/>
        <v/>
      </c>
      <c r="AC43" s="39" t="str">
        <f t="shared" si="21"/>
        <v/>
      </c>
      <c r="AD43" s="39" t="str">
        <f t="shared" si="22"/>
        <v/>
      </c>
      <c r="AE43" s="39" t="str">
        <f t="shared" si="23"/>
        <v/>
      </c>
      <c r="AF43" s="39" t="str">
        <f t="shared" si="24"/>
        <v/>
      </c>
      <c r="AG43" s="39" t="str">
        <f t="shared" si="25"/>
        <v/>
      </c>
      <c r="AH43" s="39" t="str">
        <f t="shared" si="26"/>
        <v/>
      </c>
      <c r="AI43" s="39" t="str">
        <f t="shared" si="27"/>
        <v/>
      </c>
      <c r="AJ43" s="39" t="str">
        <f t="shared" si="28"/>
        <v/>
      </c>
      <c r="AK43" s="39" t="str">
        <f t="shared" si="29"/>
        <v/>
      </c>
      <c r="AL43" s="39" t="str">
        <f t="shared" si="30"/>
        <v/>
      </c>
      <c r="AM43" s="39" t="str">
        <f t="shared" si="31"/>
        <v/>
      </c>
      <c r="AN43" s="39" t="str">
        <f t="shared" si="32"/>
        <v/>
      </c>
      <c r="AO43" s="39" t="str">
        <f t="shared" si="33"/>
        <v/>
      </c>
      <c r="AP43" s="39" t="str">
        <f t="shared" si="34"/>
        <v/>
      </c>
      <c r="AQ43" s="39" t="str">
        <f t="shared" si="35"/>
        <v/>
      </c>
      <c r="AR43" s="39" t="str">
        <f t="shared" si="36"/>
        <v/>
      </c>
      <c r="AS43" s="39" t="str">
        <f t="shared" si="37"/>
        <v/>
      </c>
      <c r="AT43" s="39" t="str">
        <f t="shared" si="38"/>
        <v/>
      </c>
      <c r="AU43" s="39" t="str">
        <f t="shared" si="39"/>
        <v/>
      </c>
    </row>
    <row r="44" spans="1:47" x14ac:dyDescent="0.25">
      <c r="A44" s="92"/>
      <c r="C44" s="69"/>
      <c r="H44" s="39">
        <f t="shared" si="4"/>
        <v>0</v>
      </c>
      <c r="I44" s="39">
        <f t="shared" si="3"/>
        <v>0</v>
      </c>
      <c r="J44" s="39">
        <f t="shared" si="5"/>
        <v>0</v>
      </c>
      <c r="M44" s="53"/>
      <c r="N44" s="39" t="str">
        <f t="shared" si="6"/>
        <v/>
      </c>
      <c r="O44" s="39" t="str">
        <f t="shared" si="7"/>
        <v/>
      </c>
      <c r="P44" s="39" t="str">
        <f t="shared" si="8"/>
        <v/>
      </c>
      <c r="Q44" s="39" t="str">
        <f t="shared" si="9"/>
        <v/>
      </c>
      <c r="R44" s="39" t="str">
        <f t="shared" si="10"/>
        <v/>
      </c>
      <c r="S44" s="39" t="str">
        <f t="shared" si="11"/>
        <v/>
      </c>
      <c r="T44" s="39" t="str">
        <f t="shared" si="12"/>
        <v/>
      </c>
      <c r="U44" s="39" t="str">
        <f t="shared" si="13"/>
        <v/>
      </c>
      <c r="V44" s="39" t="str">
        <f t="shared" si="14"/>
        <v/>
      </c>
      <c r="W44" s="39" t="str">
        <f t="shared" si="15"/>
        <v/>
      </c>
      <c r="X44" s="39" t="str">
        <f t="shared" si="16"/>
        <v/>
      </c>
      <c r="Y44" s="39" t="str">
        <f t="shared" si="17"/>
        <v/>
      </c>
      <c r="Z44" s="39" t="str">
        <f t="shared" si="18"/>
        <v/>
      </c>
      <c r="AA44" s="39" t="str">
        <f t="shared" si="19"/>
        <v/>
      </c>
      <c r="AB44" s="39" t="str">
        <f t="shared" si="20"/>
        <v/>
      </c>
      <c r="AC44" s="39" t="str">
        <f t="shared" si="21"/>
        <v/>
      </c>
      <c r="AD44" s="39" t="str">
        <f t="shared" si="22"/>
        <v/>
      </c>
      <c r="AE44" s="39" t="str">
        <f t="shared" si="23"/>
        <v/>
      </c>
      <c r="AF44" s="39" t="str">
        <f t="shared" si="24"/>
        <v/>
      </c>
      <c r="AG44" s="39" t="str">
        <f t="shared" si="25"/>
        <v/>
      </c>
      <c r="AH44" s="39" t="str">
        <f t="shared" si="26"/>
        <v/>
      </c>
      <c r="AI44" s="39" t="str">
        <f t="shared" si="27"/>
        <v/>
      </c>
      <c r="AJ44" s="39" t="str">
        <f t="shared" si="28"/>
        <v/>
      </c>
      <c r="AK44" s="39" t="str">
        <f t="shared" si="29"/>
        <v/>
      </c>
      <c r="AL44" s="39" t="str">
        <f t="shared" si="30"/>
        <v/>
      </c>
      <c r="AM44" s="39" t="str">
        <f t="shared" si="31"/>
        <v/>
      </c>
      <c r="AN44" s="39" t="str">
        <f t="shared" si="32"/>
        <v/>
      </c>
      <c r="AO44" s="39" t="str">
        <f t="shared" si="33"/>
        <v/>
      </c>
      <c r="AP44" s="39" t="str">
        <f t="shared" si="34"/>
        <v/>
      </c>
      <c r="AQ44" s="39" t="str">
        <f t="shared" si="35"/>
        <v/>
      </c>
      <c r="AR44" s="39" t="str">
        <f t="shared" si="36"/>
        <v/>
      </c>
      <c r="AS44" s="39" t="str">
        <f t="shared" si="37"/>
        <v/>
      </c>
      <c r="AT44" s="39" t="str">
        <f t="shared" si="38"/>
        <v/>
      </c>
      <c r="AU44" s="39" t="str">
        <f t="shared" si="39"/>
        <v/>
      </c>
    </row>
    <row r="45" spans="1:47" x14ac:dyDescent="0.25">
      <c r="A45" s="92"/>
      <c r="C45" s="69"/>
      <c r="H45" s="39">
        <f t="shared" si="4"/>
        <v>0</v>
      </c>
      <c r="I45" s="39">
        <f t="shared" si="3"/>
        <v>0</v>
      </c>
      <c r="J45" s="39">
        <f t="shared" si="5"/>
        <v>0</v>
      </c>
      <c r="M45" s="53"/>
      <c r="N45" s="39" t="str">
        <f t="shared" si="6"/>
        <v/>
      </c>
      <c r="O45" s="39" t="str">
        <f t="shared" si="7"/>
        <v/>
      </c>
      <c r="P45" s="39" t="str">
        <f t="shared" si="8"/>
        <v/>
      </c>
      <c r="Q45" s="39" t="str">
        <f t="shared" si="9"/>
        <v/>
      </c>
      <c r="R45" s="39" t="str">
        <f t="shared" si="10"/>
        <v/>
      </c>
      <c r="S45" s="39" t="str">
        <f t="shared" si="11"/>
        <v/>
      </c>
      <c r="T45" s="39" t="str">
        <f t="shared" si="12"/>
        <v/>
      </c>
      <c r="U45" s="39" t="str">
        <f t="shared" si="13"/>
        <v/>
      </c>
      <c r="V45" s="39" t="str">
        <f t="shared" si="14"/>
        <v/>
      </c>
      <c r="W45" s="39" t="str">
        <f t="shared" si="15"/>
        <v/>
      </c>
      <c r="X45" s="39" t="str">
        <f t="shared" si="16"/>
        <v/>
      </c>
      <c r="Y45" s="39" t="str">
        <f t="shared" si="17"/>
        <v/>
      </c>
      <c r="Z45" s="39" t="str">
        <f t="shared" si="18"/>
        <v/>
      </c>
      <c r="AA45" s="39" t="str">
        <f t="shared" si="19"/>
        <v/>
      </c>
      <c r="AB45" s="39" t="str">
        <f t="shared" si="20"/>
        <v/>
      </c>
      <c r="AC45" s="39" t="str">
        <f t="shared" si="21"/>
        <v/>
      </c>
      <c r="AD45" s="39" t="str">
        <f t="shared" si="22"/>
        <v/>
      </c>
      <c r="AE45" s="39" t="str">
        <f t="shared" si="23"/>
        <v/>
      </c>
      <c r="AF45" s="39" t="str">
        <f t="shared" si="24"/>
        <v/>
      </c>
      <c r="AG45" s="39" t="str">
        <f t="shared" si="25"/>
        <v/>
      </c>
      <c r="AH45" s="39" t="str">
        <f t="shared" si="26"/>
        <v/>
      </c>
      <c r="AI45" s="39" t="str">
        <f t="shared" si="27"/>
        <v/>
      </c>
      <c r="AJ45" s="39" t="str">
        <f t="shared" si="28"/>
        <v/>
      </c>
      <c r="AK45" s="39" t="str">
        <f t="shared" si="29"/>
        <v/>
      </c>
      <c r="AL45" s="39" t="str">
        <f t="shared" si="30"/>
        <v/>
      </c>
      <c r="AM45" s="39" t="str">
        <f t="shared" si="31"/>
        <v/>
      </c>
      <c r="AN45" s="39" t="str">
        <f t="shared" si="32"/>
        <v/>
      </c>
      <c r="AO45" s="39" t="str">
        <f t="shared" si="33"/>
        <v/>
      </c>
      <c r="AP45" s="39" t="str">
        <f t="shared" si="34"/>
        <v/>
      </c>
      <c r="AQ45" s="39" t="str">
        <f t="shared" si="35"/>
        <v/>
      </c>
      <c r="AR45" s="39" t="str">
        <f t="shared" si="36"/>
        <v/>
      </c>
      <c r="AS45" s="39" t="str">
        <f t="shared" si="37"/>
        <v/>
      </c>
      <c r="AT45" s="39" t="str">
        <f t="shared" si="38"/>
        <v/>
      </c>
      <c r="AU45" s="39" t="str">
        <f t="shared" si="39"/>
        <v/>
      </c>
    </row>
    <row r="46" spans="1:47" x14ac:dyDescent="0.25">
      <c r="A46" s="92"/>
      <c r="C46" s="69"/>
      <c r="H46" s="39">
        <f t="shared" si="4"/>
        <v>0</v>
      </c>
      <c r="I46" s="39">
        <f t="shared" si="3"/>
        <v>0</v>
      </c>
      <c r="J46" s="39">
        <f t="shared" si="5"/>
        <v>0</v>
      </c>
      <c r="M46" s="53"/>
      <c r="N46" s="39" t="str">
        <f t="shared" si="6"/>
        <v/>
      </c>
      <c r="O46" s="39" t="str">
        <f t="shared" si="7"/>
        <v/>
      </c>
      <c r="P46" s="39" t="str">
        <f t="shared" si="8"/>
        <v/>
      </c>
      <c r="Q46" s="39" t="str">
        <f t="shared" si="9"/>
        <v/>
      </c>
      <c r="R46" s="39" t="str">
        <f t="shared" si="10"/>
        <v/>
      </c>
      <c r="S46" s="39" t="str">
        <f t="shared" si="11"/>
        <v/>
      </c>
      <c r="T46" s="39" t="str">
        <f t="shared" si="12"/>
        <v/>
      </c>
      <c r="U46" s="39" t="str">
        <f t="shared" si="13"/>
        <v/>
      </c>
      <c r="V46" s="39" t="str">
        <f t="shared" si="14"/>
        <v/>
      </c>
      <c r="W46" s="39" t="str">
        <f t="shared" si="15"/>
        <v/>
      </c>
      <c r="X46" s="39" t="str">
        <f t="shared" si="16"/>
        <v/>
      </c>
      <c r="Y46" s="39" t="str">
        <f t="shared" si="17"/>
        <v/>
      </c>
      <c r="Z46" s="39" t="str">
        <f t="shared" si="18"/>
        <v/>
      </c>
      <c r="AA46" s="39" t="str">
        <f t="shared" si="19"/>
        <v/>
      </c>
      <c r="AB46" s="39" t="str">
        <f t="shared" si="20"/>
        <v/>
      </c>
      <c r="AC46" s="39" t="str">
        <f t="shared" si="21"/>
        <v/>
      </c>
      <c r="AD46" s="39" t="str">
        <f t="shared" si="22"/>
        <v/>
      </c>
      <c r="AE46" s="39" t="str">
        <f t="shared" si="23"/>
        <v/>
      </c>
      <c r="AF46" s="39" t="str">
        <f t="shared" si="24"/>
        <v/>
      </c>
      <c r="AG46" s="39" t="str">
        <f t="shared" si="25"/>
        <v/>
      </c>
      <c r="AH46" s="39" t="str">
        <f t="shared" si="26"/>
        <v/>
      </c>
      <c r="AI46" s="39" t="str">
        <f t="shared" si="27"/>
        <v/>
      </c>
      <c r="AJ46" s="39" t="str">
        <f t="shared" si="28"/>
        <v/>
      </c>
      <c r="AK46" s="39" t="str">
        <f t="shared" si="29"/>
        <v/>
      </c>
      <c r="AL46" s="39" t="str">
        <f t="shared" si="30"/>
        <v/>
      </c>
      <c r="AM46" s="39" t="str">
        <f t="shared" si="31"/>
        <v/>
      </c>
      <c r="AN46" s="39" t="str">
        <f t="shared" si="32"/>
        <v/>
      </c>
      <c r="AO46" s="39" t="str">
        <f t="shared" si="33"/>
        <v/>
      </c>
      <c r="AP46" s="39" t="str">
        <f t="shared" si="34"/>
        <v/>
      </c>
      <c r="AQ46" s="39" t="str">
        <f t="shared" si="35"/>
        <v/>
      </c>
      <c r="AR46" s="39" t="str">
        <f t="shared" si="36"/>
        <v/>
      </c>
      <c r="AS46" s="39" t="str">
        <f t="shared" si="37"/>
        <v/>
      </c>
      <c r="AT46" s="39" t="str">
        <f t="shared" si="38"/>
        <v/>
      </c>
      <c r="AU46" s="39" t="str">
        <f t="shared" si="39"/>
        <v/>
      </c>
    </row>
    <row r="47" spans="1:47" x14ac:dyDescent="0.25">
      <c r="A47" s="92"/>
      <c r="C47" s="69"/>
      <c r="H47" s="39">
        <f t="shared" si="4"/>
        <v>0</v>
      </c>
      <c r="I47" s="39">
        <f t="shared" si="3"/>
        <v>0</v>
      </c>
      <c r="J47" s="39">
        <f t="shared" si="5"/>
        <v>0</v>
      </c>
      <c r="M47" s="53"/>
      <c r="N47" s="39" t="str">
        <f t="shared" si="6"/>
        <v/>
      </c>
      <c r="O47" s="39" t="str">
        <f t="shared" si="7"/>
        <v/>
      </c>
      <c r="P47" s="39" t="str">
        <f t="shared" si="8"/>
        <v/>
      </c>
      <c r="Q47" s="39" t="str">
        <f t="shared" si="9"/>
        <v/>
      </c>
      <c r="R47" s="39" t="str">
        <f t="shared" si="10"/>
        <v/>
      </c>
      <c r="S47" s="39" t="str">
        <f t="shared" si="11"/>
        <v/>
      </c>
      <c r="T47" s="39" t="str">
        <f t="shared" si="12"/>
        <v/>
      </c>
      <c r="U47" s="39" t="str">
        <f t="shared" si="13"/>
        <v/>
      </c>
      <c r="V47" s="39" t="str">
        <f t="shared" si="14"/>
        <v/>
      </c>
      <c r="W47" s="39" t="str">
        <f t="shared" si="15"/>
        <v/>
      </c>
      <c r="X47" s="39" t="str">
        <f t="shared" si="16"/>
        <v/>
      </c>
      <c r="Y47" s="39" t="str">
        <f t="shared" si="17"/>
        <v/>
      </c>
      <c r="Z47" s="39" t="str">
        <f t="shared" si="18"/>
        <v/>
      </c>
      <c r="AA47" s="39" t="str">
        <f t="shared" si="19"/>
        <v/>
      </c>
      <c r="AB47" s="39" t="str">
        <f t="shared" si="20"/>
        <v/>
      </c>
      <c r="AC47" s="39" t="str">
        <f t="shared" si="21"/>
        <v/>
      </c>
      <c r="AD47" s="39" t="str">
        <f t="shared" si="22"/>
        <v/>
      </c>
      <c r="AE47" s="39" t="str">
        <f t="shared" si="23"/>
        <v/>
      </c>
      <c r="AF47" s="39" t="str">
        <f t="shared" si="24"/>
        <v/>
      </c>
      <c r="AG47" s="39" t="str">
        <f t="shared" si="25"/>
        <v/>
      </c>
      <c r="AH47" s="39" t="str">
        <f t="shared" si="26"/>
        <v/>
      </c>
      <c r="AI47" s="39" t="str">
        <f t="shared" si="27"/>
        <v/>
      </c>
      <c r="AJ47" s="39" t="str">
        <f t="shared" si="28"/>
        <v/>
      </c>
      <c r="AK47" s="39" t="str">
        <f t="shared" si="29"/>
        <v/>
      </c>
      <c r="AL47" s="39" t="str">
        <f t="shared" si="30"/>
        <v/>
      </c>
      <c r="AM47" s="39" t="str">
        <f t="shared" si="31"/>
        <v/>
      </c>
      <c r="AN47" s="39" t="str">
        <f t="shared" si="32"/>
        <v/>
      </c>
      <c r="AO47" s="39" t="str">
        <f t="shared" si="33"/>
        <v/>
      </c>
      <c r="AP47" s="39" t="str">
        <f t="shared" si="34"/>
        <v/>
      </c>
      <c r="AQ47" s="39" t="str">
        <f t="shared" si="35"/>
        <v/>
      </c>
      <c r="AR47" s="39" t="str">
        <f t="shared" si="36"/>
        <v/>
      </c>
      <c r="AS47" s="39" t="str">
        <f t="shared" si="37"/>
        <v/>
      </c>
      <c r="AT47" s="39" t="str">
        <f t="shared" si="38"/>
        <v/>
      </c>
      <c r="AU47" s="39" t="str">
        <f t="shared" si="39"/>
        <v/>
      </c>
    </row>
    <row r="48" spans="1:47" x14ac:dyDescent="0.25">
      <c r="A48" s="92"/>
      <c r="C48" s="69"/>
      <c r="H48" s="39">
        <f t="shared" si="4"/>
        <v>0</v>
      </c>
      <c r="I48" s="39">
        <f t="shared" si="3"/>
        <v>0</v>
      </c>
      <c r="J48" s="39">
        <f t="shared" si="5"/>
        <v>0</v>
      </c>
      <c r="M48" s="53"/>
      <c r="N48" s="39" t="str">
        <f t="shared" si="6"/>
        <v/>
      </c>
      <c r="O48" s="39" t="str">
        <f t="shared" si="7"/>
        <v/>
      </c>
      <c r="P48" s="39" t="str">
        <f t="shared" si="8"/>
        <v/>
      </c>
      <c r="Q48" s="39" t="str">
        <f t="shared" si="9"/>
        <v/>
      </c>
      <c r="R48" s="39" t="str">
        <f t="shared" si="10"/>
        <v/>
      </c>
      <c r="S48" s="39" t="str">
        <f t="shared" si="11"/>
        <v/>
      </c>
      <c r="T48" s="39" t="str">
        <f t="shared" si="12"/>
        <v/>
      </c>
      <c r="U48" s="39" t="str">
        <f t="shared" si="13"/>
        <v/>
      </c>
      <c r="V48" s="39" t="str">
        <f t="shared" si="14"/>
        <v/>
      </c>
      <c r="W48" s="39" t="str">
        <f t="shared" si="15"/>
        <v/>
      </c>
      <c r="X48" s="39" t="str">
        <f t="shared" si="16"/>
        <v/>
      </c>
      <c r="Y48" s="39" t="str">
        <f t="shared" si="17"/>
        <v/>
      </c>
      <c r="Z48" s="39" t="str">
        <f t="shared" si="18"/>
        <v/>
      </c>
      <c r="AA48" s="39" t="str">
        <f t="shared" si="19"/>
        <v/>
      </c>
      <c r="AB48" s="39" t="str">
        <f t="shared" si="20"/>
        <v/>
      </c>
      <c r="AC48" s="39" t="str">
        <f t="shared" si="21"/>
        <v/>
      </c>
      <c r="AD48" s="39" t="str">
        <f t="shared" si="22"/>
        <v/>
      </c>
      <c r="AE48" s="39" t="str">
        <f t="shared" si="23"/>
        <v/>
      </c>
      <c r="AF48" s="39" t="str">
        <f t="shared" si="24"/>
        <v/>
      </c>
      <c r="AG48" s="39" t="str">
        <f t="shared" si="25"/>
        <v/>
      </c>
      <c r="AH48" s="39" t="str">
        <f t="shared" si="26"/>
        <v/>
      </c>
      <c r="AI48" s="39" t="str">
        <f t="shared" si="27"/>
        <v/>
      </c>
      <c r="AJ48" s="39" t="str">
        <f t="shared" si="28"/>
        <v/>
      </c>
      <c r="AK48" s="39" t="str">
        <f t="shared" si="29"/>
        <v/>
      </c>
      <c r="AL48" s="39" t="str">
        <f t="shared" si="30"/>
        <v/>
      </c>
      <c r="AM48" s="39" t="str">
        <f t="shared" si="31"/>
        <v/>
      </c>
      <c r="AN48" s="39" t="str">
        <f t="shared" si="32"/>
        <v/>
      </c>
      <c r="AO48" s="39" t="str">
        <f t="shared" si="33"/>
        <v/>
      </c>
      <c r="AP48" s="39" t="str">
        <f t="shared" si="34"/>
        <v/>
      </c>
      <c r="AQ48" s="39" t="str">
        <f t="shared" si="35"/>
        <v/>
      </c>
      <c r="AR48" s="39" t="str">
        <f t="shared" si="36"/>
        <v/>
      </c>
      <c r="AS48" s="39" t="str">
        <f t="shared" si="37"/>
        <v/>
      </c>
      <c r="AT48" s="39" t="str">
        <f t="shared" si="38"/>
        <v/>
      </c>
      <c r="AU48" s="39" t="str">
        <f t="shared" si="39"/>
        <v/>
      </c>
    </row>
    <row r="49" spans="1:47" x14ac:dyDescent="0.25">
      <c r="A49" s="92"/>
      <c r="C49" s="69"/>
      <c r="H49" s="39">
        <f t="shared" si="4"/>
        <v>0</v>
      </c>
      <c r="I49" s="39">
        <f t="shared" si="3"/>
        <v>0</v>
      </c>
      <c r="J49" s="39">
        <f t="shared" si="5"/>
        <v>0</v>
      </c>
      <c r="M49" s="53"/>
      <c r="N49" s="39" t="str">
        <f t="shared" si="6"/>
        <v/>
      </c>
      <c r="O49" s="39" t="str">
        <f t="shared" si="7"/>
        <v/>
      </c>
      <c r="P49" s="39" t="str">
        <f t="shared" si="8"/>
        <v/>
      </c>
      <c r="Q49" s="39" t="str">
        <f t="shared" si="9"/>
        <v/>
      </c>
      <c r="R49" s="39" t="str">
        <f t="shared" si="10"/>
        <v/>
      </c>
      <c r="S49" s="39" t="str">
        <f t="shared" si="11"/>
        <v/>
      </c>
      <c r="T49" s="39" t="str">
        <f t="shared" si="12"/>
        <v/>
      </c>
      <c r="U49" s="39" t="str">
        <f t="shared" si="13"/>
        <v/>
      </c>
      <c r="V49" s="39" t="str">
        <f t="shared" si="14"/>
        <v/>
      </c>
      <c r="W49" s="39" t="str">
        <f t="shared" si="15"/>
        <v/>
      </c>
      <c r="X49" s="39" t="str">
        <f t="shared" si="16"/>
        <v/>
      </c>
      <c r="Y49" s="39" t="str">
        <f t="shared" si="17"/>
        <v/>
      </c>
      <c r="Z49" s="39" t="str">
        <f t="shared" si="18"/>
        <v/>
      </c>
      <c r="AA49" s="39" t="str">
        <f t="shared" si="19"/>
        <v/>
      </c>
      <c r="AB49" s="39" t="str">
        <f t="shared" si="20"/>
        <v/>
      </c>
      <c r="AC49" s="39" t="str">
        <f t="shared" si="21"/>
        <v/>
      </c>
      <c r="AD49" s="39" t="str">
        <f t="shared" si="22"/>
        <v/>
      </c>
      <c r="AE49" s="39" t="str">
        <f t="shared" si="23"/>
        <v/>
      </c>
      <c r="AF49" s="39" t="str">
        <f t="shared" si="24"/>
        <v/>
      </c>
      <c r="AG49" s="39" t="str">
        <f t="shared" si="25"/>
        <v/>
      </c>
      <c r="AH49" s="39" t="str">
        <f t="shared" si="26"/>
        <v/>
      </c>
      <c r="AI49" s="39" t="str">
        <f t="shared" si="27"/>
        <v/>
      </c>
      <c r="AJ49" s="39" t="str">
        <f t="shared" si="28"/>
        <v/>
      </c>
      <c r="AK49" s="39" t="str">
        <f t="shared" si="29"/>
        <v/>
      </c>
      <c r="AL49" s="39" t="str">
        <f t="shared" si="30"/>
        <v/>
      </c>
      <c r="AM49" s="39" t="str">
        <f t="shared" si="31"/>
        <v/>
      </c>
      <c r="AN49" s="39" t="str">
        <f t="shared" si="32"/>
        <v/>
      </c>
      <c r="AO49" s="39" t="str">
        <f t="shared" si="33"/>
        <v/>
      </c>
      <c r="AP49" s="39" t="str">
        <f t="shared" si="34"/>
        <v/>
      </c>
      <c r="AQ49" s="39" t="str">
        <f t="shared" si="35"/>
        <v/>
      </c>
      <c r="AR49" s="39" t="str">
        <f t="shared" si="36"/>
        <v/>
      </c>
      <c r="AS49" s="39" t="str">
        <f t="shared" si="37"/>
        <v/>
      </c>
      <c r="AT49" s="39" t="str">
        <f t="shared" si="38"/>
        <v/>
      </c>
      <c r="AU49" s="39" t="str">
        <f t="shared" si="39"/>
        <v/>
      </c>
    </row>
    <row r="50" spans="1:47" x14ac:dyDescent="0.25">
      <c r="A50" s="93"/>
      <c r="B50" s="69"/>
      <c r="C50" s="69"/>
      <c r="H50" s="39">
        <f t="shared" si="4"/>
        <v>0</v>
      </c>
      <c r="I50" s="39">
        <f t="shared" si="3"/>
        <v>0</v>
      </c>
      <c r="J50" s="39">
        <f t="shared" si="5"/>
        <v>0</v>
      </c>
      <c r="M50" s="53"/>
      <c r="N50" s="39" t="str">
        <f t="shared" si="6"/>
        <v/>
      </c>
      <c r="O50" s="39" t="str">
        <f t="shared" si="7"/>
        <v/>
      </c>
      <c r="P50" s="39" t="str">
        <f t="shared" si="8"/>
        <v/>
      </c>
      <c r="Q50" s="39" t="str">
        <f t="shared" si="9"/>
        <v/>
      </c>
      <c r="R50" s="39" t="str">
        <f t="shared" si="10"/>
        <v/>
      </c>
      <c r="S50" s="39" t="str">
        <f t="shared" si="11"/>
        <v/>
      </c>
      <c r="T50" s="39" t="str">
        <f t="shared" si="12"/>
        <v/>
      </c>
      <c r="U50" s="39" t="str">
        <f t="shared" si="13"/>
        <v/>
      </c>
      <c r="V50" s="39" t="str">
        <f t="shared" si="14"/>
        <v/>
      </c>
      <c r="W50" s="39" t="str">
        <f t="shared" si="15"/>
        <v/>
      </c>
      <c r="X50" s="39" t="str">
        <f t="shared" si="16"/>
        <v/>
      </c>
      <c r="Y50" s="39" t="str">
        <f t="shared" si="17"/>
        <v/>
      </c>
      <c r="Z50" s="39" t="str">
        <f t="shared" si="18"/>
        <v/>
      </c>
      <c r="AA50" s="39" t="str">
        <f t="shared" si="19"/>
        <v/>
      </c>
      <c r="AB50" s="39" t="str">
        <f t="shared" si="20"/>
        <v/>
      </c>
      <c r="AC50" s="39" t="str">
        <f t="shared" si="21"/>
        <v/>
      </c>
      <c r="AD50" s="39" t="str">
        <f t="shared" si="22"/>
        <v/>
      </c>
      <c r="AE50" s="39" t="str">
        <f t="shared" si="23"/>
        <v/>
      </c>
      <c r="AF50" s="39" t="str">
        <f t="shared" si="24"/>
        <v/>
      </c>
      <c r="AG50" s="39" t="str">
        <f t="shared" si="25"/>
        <v/>
      </c>
      <c r="AH50" s="39" t="str">
        <f t="shared" si="26"/>
        <v/>
      </c>
      <c r="AI50" s="39" t="str">
        <f t="shared" si="27"/>
        <v/>
      </c>
      <c r="AJ50" s="39" t="str">
        <f t="shared" si="28"/>
        <v/>
      </c>
      <c r="AK50" s="39" t="str">
        <f t="shared" si="29"/>
        <v/>
      </c>
      <c r="AL50" s="39" t="str">
        <f t="shared" si="30"/>
        <v/>
      </c>
      <c r="AM50" s="39" t="str">
        <f t="shared" si="31"/>
        <v/>
      </c>
      <c r="AN50" s="39" t="str">
        <f t="shared" si="32"/>
        <v/>
      </c>
      <c r="AO50" s="39" t="str">
        <f t="shared" si="33"/>
        <v/>
      </c>
      <c r="AP50" s="39" t="str">
        <f t="shared" si="34"/>
        <v/>
      </c>
      <c r="AQ50" s="39" t="str">
        <f t="shared" si="35"/>
        <v/>
      </c>
      <c r="AR50" s="39" t="str">
        <f t="shared" si="36"/>
        <v/>
      </c>
      <c r="AS50" s="39" t="str">
        <f t="shared" si="37"/>
        <v/>
      </c>
      <c r="AT50" s="39" t="str">
        <f t="shared" si="38"/>
        <v/>
      </c>
      <c r="AU50" s="39" t="str">
        <f t="shared" si="39"/>
        <v/>
      </c>
    </row>
    <row r="51" spans="1:47" x14ac:dyDescent="0.25">
      <c r="A51" s="93"/>
      <c r="B51" s="69"/>
      <c r="C51" s="94"/>
      <c r="H51" s="39">
        <f t="shared" si="4"/>
        <v>0</v>
      </c>
      <c r="I51" s="39">
        <f t="shared" si="3"/>
        <v>0</v>
      </c>
      <c r="J51" s="39">
        <f t="shared" si="5"/>
        <v>0</v>
      </c>
      <c r="M51" s="53"/>
      <c r="N51" s="39" t="str">
        <f t="shared" si="6"/>
        <v/>
      </c>
      <c r="O51" s="39" t="str">
        <f t="shared" si="7"/>
        <v/>
      </c>
      <c r="P51" s="39" t="str">
        <f t="shared" si="8"/>
        <v/>
      </c>
      <c r="Q51" s="39" t="str">
        <f t="shared" si="9"/>
        <v/>
      </c>
      <c r="R51" s="39" t="str">
        <f t="shared" si="10"/>
        <v/>
      </c>
      <c r="S51" s="39" t="str">
        <f t="shared" si="11"/>
        <v/>
      </c>
      <c r="T51" s="39" t="str">
        <f t="shared" si="12"/>
        <v/>
      </c>
      <c r="U51" s="39" t="str">
        <f t="shared" si="13"/>
        <v/>
      </c>
      <c r="V51" s="39" t="str">
        <f t="shared" si="14"/>
        <v/>
      </c>
      <c r="W51" s="39" t="str">
        <f t="shared" si="15"/>
        <v/>
      </c>
      <c r="X51" s="39" t="str">
        <f t="shared" si="16"/>
        <v/>
      </c>
      <c r="Y51" s="39" t="str">
        <f t="shared" si="17"/>
        <v/>
      </c>
      <c r="Z51" s="39" t="str">
        <f t="shared" si="18"/>
        <v/>
      </c>
      <c r="AA51" s="39" t="str">
        <f t="shared" si="19"/>
        <v/>
      </c>
      <c r="AB51" s="39" t="str">
        <f t="shared" si="20"/>
        <v/>
      </c>
      <c r="AC51" s="39" t="str">
        <f t="shared" si="21"/>
        <v/>
      </c>
      <c r="AD51" s="39" t="str">
        <f t="shared" si="22"/>
        <v/>
      </c>
      <c r="AE51" s="39" t="str">
        <f t="shared" si="23"/>
        <v/>
      </c>
      <c r="AF51" s="39" t="str">
        <f t="shared" si="24"/>
        <v/>
      </c>
      <c r="AG51" s="39" t="str">
        <f t="shared" si="25"/>
        <v/>
      </c>
      <c r="AH51" s="39" t="str">
        <f t="shared" si="26"/>
        <v/>
      </c>
      <c r="AI51" s="39" t="str">
        <f t="shared" si="27"/>
        <v/>
      </c>
      <c r="AJ51" s="39" t="str">
        <f t="shared" si="28"/>
        <v/>
      </c>
      <c r="AK51" s="39" t="str">
        <f t="shared" si="29"/>
        <v/>
      </c>
      <c r="AL51" s="39" t="str">
        <f t="shared" si="30"/>
        <v/>
      </c>
      <c r="AM51" s="39" t="str">
        <f t="shared" si="31"/>
        <v/>
      </c>
      <c r="AN51" s="39" t="str">
        <f t="shared" si="32"/>
        <v/>
      </c>
      <c r="AO51" s="39" t="str">
        <f t="shared" si="33"/>
        <v/>
      </c>
      <c r="AP51" s="39" t="str">
        <f t="shared" si="34"/>
        <v/>
      </c>
      <c r="AQ51" s="39" t="str">
        <f t="shared" si="35"/>
        <v/>
      </c>
      <c r="AR51" s="39" t="str">
        <f t="shared" si="36"/>
        <v/>
      </c>
      <c r="AS51" s="39" t="str">
        <f t="shared" si="37"/>
        <v/>
      </c>
      <c r="AT51" s="39" t="str">
        <f t="shared" si="38"/>
        <v/>
      </c>
      <c r="AU51" s="39" t="str">
        <f t="shared" si="39"/>
        <v/>
      </c>
    </row>
    <row r="52" spans="1:47" x14ac:dyDescent="0.25">
      <c r="A52" s="93"/>
      <c r="B52" s="69"/>
      <c r="C52" s="69"/>
      <c r="H52" s="39">
        <f t="shared" si="4"/>
        <v>0</v>
      </c>
      <c r="I52" s="39">
        <f t="shared" si="3"/>
        <v>0</v>
      </c>
      <c r="J52" s="39">
        <f t="shared" si="5"/>
        <v>0</v>
      </c>
      <c r="M52" s="53"/>
      <c r="N52" s="39" t="str">
        <f t="shared" si="6"/>
        <v/>
      </c>
      <c r="O52" s="39" t="str">
        <f t="shared" si="7"/>
        <v/>
      </c>
      <c r="P52" s="39" t="str">
        <f t="shared" si="8"/>
        <v/>
      </c>
      <c r="Q52" s="39" t="str">
        <f t="shared" si="9"/>
        <v/>
      </c>
      <c r="R52" s="39" t="str">
        <f t="shared" si="10"/>
        <v/>
      </c>
      <c r="S52" s="39" t="str">
        <f t="shared" si="11"/>
        <v/>
      </c>
      <c r="T52" s="39" t="str">
        <f t="shared" si="12"/>
        <v/>
      </c>
      <c r="U52" s="39" t="str">
        <f t="shared" si="13"/>
        <v/>
      </c>
      <c r="V52" s="39" t="str">
        <f t="shared" si="14"/>
        <v/>
      </c>
      <c r="W52" s="39" t="str">
        <f t="shared" si="15"/>
        <v/>
      </c>
      <c r="X52" s="39" t="str">
        <f t="shared" si="16"/>
        <v/>
      </c>
      <c r="Y52" s="39" t="str">
        <f t="shared" si="17"/>
        <v/>
      </c>
      <c r="Z52" s="39" t="str">
        <f t="shared" si="18"/>
        <v/>
      </c>
      <c r="AA52" s="39" t="str">
        <f t="shared" si="19"/>
        <v/>
      </c>
      <c r="AB52" s="39" t="str">
        <f t="shared" si="20"/>
        <v/>
      </c>
      <c r="AC52" s="39" t="str">
        <f t="shared" si="21"/>
        <v/>
      </c>
      <c r="AD52" s="39" t="str">
        <f t="shared" si="22"/>
        <v/>
      </c>
      <c r="AE52" s="39" t="str">
        <f t="shared" si="23"/>
        <v/>
      </c>
      <c r="AF52" s="39" t="str">
        <f t="shared" si="24"/>
        <v/>
      </c>
      <c r="AG52" s="39" t="str">
        <f t="shared" si="25"/>
        <v/>
      </c>
      <c r="AH52" s="39" t="str">
        <f t="shared" si="26"/>
        <v/>
      </c>
      <c r="AI52" s="39" t="str">
        <f t="shared" si="27"/>
        <v/>
      </c>
      <c r="AJ52" s="39" t="str">
        <f t="shared" si="28"/>
        <v/>
      </c>
      <c r="AK52" s="39" t="str">
        <f t="shared" si="29"/>
        <v/>
      </c>
      <c r="AL52" s="39" t="str">
        <f t="shared" si="30"/>
        <v/>
      </c>
      <c r="AM52" s="39" t="str">
        <f t="shared" si="31"/>
        <v/>
      </c>
      <c r="AN52" s="39" t="str">
        <f t="shared" si="32"/>
        <v/>
      </c>
      <c r="AO52" s="39" t="str">
        <f t="shared" si="33"/>
        <v/>
      </c>
      <c r="AP52" s="39" t="str">
        <f t="shared" si="34"/>
        <v/>
      </c>
      <c r="AQ52" s="39" t="str">
        <f t="shared" si="35"/>
        <v/>
      </c>
      <c r="AR52" s="39" t="str">
        <f t="shared" si="36"/>
        <v/>
      </c>
      <c r="AS52" s="39" t="str">
        <f t="shared" si="37"/>
        <v/>
      </c>
      <c r="AT52" s="39" t="str">
        <f t="shared" si="38"/>
        <v/>
      </c>
      <c r="AU52" s="39" t="str">
        <f t="shared" si="39"/>
        <v/>
      </c>
    </row>
    <row r="53" spans="1:47" x14ac:dyDescent="0.25">
      <c r="A53" s="93"/>
      <c r="B53" s="69"/>
      <c r="C53" s="94"/>
      <c r="H53" s="39">
        <f t="shared" si="4"/>
        <v>0</v>
      </c>
      <c r="I53" s="39">
        <f t="shared" si="3"/>
        <v>0</v>
      </c>
      <c r="J53" s="39">
        <f t="shared" si="5"/>
        <v>0</v>
      </c>
      <c r="M53" s="53"/>
      <c r="N53" s="39" t="str">
        <f t="shared" si="6"/>
        <v/>
      </c>
      <c r="O53" s="39" t="str">
        <f t="shared" si="7"/>
        <v/>
      </c>
      <c r="P53" s="39" t="str">
        <f t="shared" si="8"/>
        <v/>
      </c>
      <c r="Q53" s="39" t="str">
        <f t="shared" si="9"/>
        <v/>
      </c>
      <c r="R53" s="39" t="str">
        <f t="shared" si="10"/>
        <v/>
      </c>
      <c r="S53" s="39" t="str">
        <f t="shared" si="11"/>
        <v/>
      </c>
      <c r="T53" s="39" t="str">
        <f t="shared" si="12"/>
        <v/>
      </c>
      <c r="U53" s="39" t="str">
        <f t="shared" si="13"/>
        <v/>
      </c>
      <c r="V53" s="39" t="str">
        <f t="shared" si="14"/>
        <v/>
      </c>
      <c r="W53" s="39" t="str">
        <f t="shared" si="15"/>
        <v/>
      </c>
      <c r="X53" s="39" t="str">
        <f t="shared" si="16"/>
        <v/>
      </c>
      <c r="Y53" s="39" t="str">
        <f t="shared" si="17"/>
        <v/>
      </c>
      <c r="Z53" s="39" t="str">
        <f t="shared" si="18"/>
        <v/>
      </c>
      <c r="AA53" s="39" t="str">
        <f t="shared" si="19"/>
        <v/>
      </c>
      <c r="AB53" s="39" t="str">
        <f t="shared" si="20"/>
        <v/>
      </c>
      <c r="AC53" s="39" t="str">
        <f t="shared" si="21"/>
        <v/>
      </c>
      <c r="AD53" s="39" t="str">
        <f t="shared" si="22"/>
        <v/>
      </c>
      <c r="AE53" s="39" t="str">
        <f t="shared" si="23"/>
        <v/>
      </c>
      <c r="AF53" s="39" t="str">
        <f t="shared" si="24"/>
        <v/>
      </c>
      <c r="AG53" s="39" t="str">
        <f t="shared" si="25"/>
        <v/>
      </c>
      <c r="AH53" s="39" t="str">
        <f t="shared" si="26"/>
        <v/>
      </c>
      <c r="AI53" s="39" t="str">
        <f t="shared" si="27"/>
        <v/>
      </c>
      <c r="AJ53" s="39" t="str">
        <f t="shared" si="28"/>
        <v/>
      </c>
      <c r="AK53" s="39" t="str">
        <f t="shared" si="29"/>
        <v/>
      </c>
      <c r="AL53" s="39" t="str">
        <f t="shared" si="30"/>
        <v/>
      </c>
      <c r="AM53" s="39" t="str">
        <f t="shared" si="31"/>
        <v/>
      </c>
      <c r="AN53" s="39" t="str">
        <f t="shared" si="32"/>
        <v/>
      </c>
      <c r="AO53" s="39" t="str">
        <f t="shared" si="33"/>
        <v/>
      </c>
      <c r="AP53" s="39" t="str">
        <f t="shared" si="34"/>
        <v/>
      </c>
      <c r="AQ53" s="39" t="str">
        <f t="shared" si="35"/>
        <v/>
      </c>
      <c r="AR53" s="39" t="str">
        <f t="shared" si="36"/>
        <v/>
      </c>
      <c r="AS53" s="39" t="str">
        <f t="shared" si="37"/>
        <v/>
      </c>
      <c r="AT53" s="39" t="str">
        <f t="shared" si="38"/>
        <v/>
      </c>
      <c r="AU53" s="39" t="str">
        <f t="shared" si="39"/>
        <v/>
      </c>
    </row>
    <row r="54" spans="1:47" x14ac:dyDescent="0.25">
      <c r="A54" s="93"/>
      <c r="B54" s="69"/>
      <c r="C54" s="69"/>
      <c r="H54" s="39">
        <f t="shared" si="4"/>
        <v>0</v>
      </c>
      <c r="I54" s="39">
        <f t="shared" si="3"/>
        <v>0</v>
      </c>
      <c r="J54" s="39">
        <f t="shared" si="5"/>
        <v>0</v>
      </c>
      <c r="M54" s="53"/>
      <c r="N54" s="39" t="str">
        <f t="shared" si="6"/>
        <v/>
      </c>
      <c r="O54" s="39" t="str">
        <f t="shared" si="7"/>
        <v/>
      </c>
      <c r="P54" s="39" t="str">
        <f t="shared" si="8"/>
        <v/>
      </c>
      <c r="Q54" s="39" t="str">
        <f t="shared" si="9"/>
        <v/>
      </c>
      <c r="R54" s="39" t="str">
        <f t="shared" si="10"/>
        <v/>
      </c>
      <c r="S54" s="39" t="str">
        <f t="shared" si="11"/>
        <v/>
      </c>
      <c r="T54" s="39" t="str">
        <f t="shared" si="12"/>
        <v/>
      </c>
      <c r="U54" s="39" t="str">
        <f t="shared" si="13"/>
        <v/>
      </c>
      <c r="V54" s="39" t="str">
        <f t="shared" si="14"/>
        <v/>
      </c>
      <c r="W54" s="39" t="str">
        <f t="shared" si="15"/>
        <v/>
      </c>
      <c r="X54" s="39" t="str">
        <f t="shared" si="16"/>
        <v/>
      </c>
      <c r="Y54" s="39" t="str">
        <f t="shared" si="17"/>
        <v/>
      </c>
      <c r="Z54" s="39" t="str">
        <f t="shared" si="18"/>
        <v/>
      </c>
      <c r="AA54" s="39" t="str">
        <f t="shared" si="19"/>
        <v/>
      </c>
      <c r="AB54" s="39" t="str">
        <f t="shared" si="20"/>
        <v/>
      </c>
      <c r="AC54" s="39" t="str">
        <f t="shared" si="21"/>
        <v/>
      </c>
      <c r="AD54" s="39" t="str">
        <f t="shared" si="22"/>
        <v/>
      </c>
      <c r="AE54" s="39" t="str">
        <f t="shared" si="23"/>
        <v/>
      </c>
      <c r="AF54" s="39" t="str">
        <f t="shared" si="24"/>
        <v/>
      </c>
      <c r="AG54" s="39" t="str">
        <f t="shared" si="25"/>
        <v/>
      </c>
      <c r="AH54" s="39" t="str">
        <f t="shared" si="26"/>
        <v/>
      </c>
      <c r="AI54" s="39" t="str">
        <f t="shared" si="27"/>
        <v/>
      </c>
      <c r="AJ54" s="39" t="str">
        <f t="shared" si="28"/>
        <v/>
      </c>
      <c r="AK54" s="39" t="str">
        <f t="shared" si="29"/>
        <v/>
      </c>
      <c r="AL54" s="39" t="str">
        <f t="shared" si="30"/>
        <v/>
      </c>
      <c r="AM54" s="39" t="str">
        <f t="shared" si="31"/>
        <v/>
      </c>
      <c r="AN54" s="39" t="str">
        <f t="shared" si="32"/>
        <v/>
      </c>
      <c r="AO54" s="39" t="str">
        <f t="shared" si="33"/>
        <v/>
      </c>
      <c r="AP54" s="39" t="str">
        <f t="shared" si="34"/>
        <v/>
      </c>
      <c r="AQ54" s="39" t="str">
        <f t="shared" si="35"/>
        <v/>
      </c>
      <c r="AR54" s="39" t="str">
        <f t="shared" si="36"/>
        <v/>
      </c>
      <c r="AS54" s="39" t="str">
        <f t="shared" si="37"/>
        <v/>
      </c>
      <c r="AT54" s="39" t="str">
        <f t="shared" si="38"/>
        <v/>
      </c>
      <c r="AU54" s="39" t="str">
        <f t="shared" si="39"/>
        <v/>
      </c>
    </row>
    <row r="55" spans="1:47" x14ac:dyDescent="0.25">
      <c r="A55" s="93"/>
      <c r="B55" s="69"/>
      <c r="C55" s="69"/>
      <c r="H55" s="39">
        <f t="shared" si="4"/>
        <v>0</v>
      </c>
      <c r="I55" s="39">
        <f t="shared" si="3"/>
        <v>0</v>
      </c>
      <c r="J55" s="39">
        <f t="shared" si="5"/>
        <v>0</v>
      </c>
      <c r="M55" s="53"/>
      <c r="N55" s="39" t="str">
        <f t="shared" si="6"/>
        <v/>
      </c>
      <c r="O55" s="39" t="str">
        <f t="shared" si="7"/>
        <v/>
      </c>
      <c r="P55" s="39" t="str">
        <f t="shared" si="8"/>
        <v/>
      </c>
      <c r="Q55" s="39" t="str">
        <f t="shared" si="9"/>
        <v/>
      </c>
      <c r="R55" s="39" t="str">
        <f t="shared" si="10"/>
        <v/>
      </c>
      <c r="S55" s="39" t="str">
        <f t="shared" si="11"/>
        <v/>
      </c>
      <c r="T55" s="39" t="str">
        <f t="shared" si="12"/>
        <v/>
      </c>
      <c r="U55" s="39" t="str">
        <f t="shared" si="13"/>
        <v/>
      </c>
      <c r="V55" s="39" t="str">
        <f t="shared" si="14"/>
        <v/>
      </c>
      <c r="W55" s="39" t="str">
        <f t="shared" si="15"/>
        <v/>
      </c>
      <c r="X55" s="39" t="str">
        <f t="shared" si="16"/>
        <v/>
      </c>
      <c r="Y55" s="39" t="str">
        <f t="shared" si="17"/>
        <v/>
      </c>
      <c r="Z55" s="39" t="str">
        <f t="shared" si="18"/>
        <v/>
      </c>
      <c r="AA55" s="39" t="str">
        <f t="shared" si="19"/>
        <v/>
      </c>
      <c r="AB55" s="39" t="str">
        <f t="shared" si="20"/>
        <v/>
      </c>
      <c r="AC55" s="39" t="str">
        <f t="shared" si="21"/>
        <v/>
      </c>
      <c r="AD55" s="39" t="str">
        <f t="shared" si="22"/>
        <v/>
      </c>
      <c r="AE55" s="39" t="str">
        <f t="shared" si="23"/>
        <v/>
      </c>
      <c r="AF55" s="39" t="str">
        <f t="shared" si="24"/>
        <v/>
      </c>
      <c r="AG55" s="39" t="str">
        <f t="shared" si="25"/>
        <v/>
      </c>
      <c r="AH55" s="39" t="str">
        <f t="shared" si="26"/>
        <v/>
      </c>
      <c r="AI55" s="39" t="str">
        <f t="shared" si="27"/>
        <v/>
      </c>
      <c r="AJ55" s="39" t="str">
        <f t="shared" si="28"/>
        <v/>
      </c>
      <c r="AK55" s="39" t="str">
        <f t="shared" si="29"/>
        <v/>
      </c>
      <c r="AL55" s="39" t="str">
        <f t="shared" si="30"/>
        <v/>
      </c>
      <c r="AM55" s="39" t="str">
        <f t="shared" si="31"/>
        <v/>
      </c>
      <c r="AN55" s="39" t="str">
        <f t="shared" si="32"/>
        <v/>
      </c>
      <c r="AO55" s="39" t="str">
        <f t="shared" si="33"/>
        <v/>
      </c>
      <c r="AP55" s="39" t="str">
        <f t="shared" si="34"/>
        <v/>
      </c>
      <c r="AQ55" s="39" t="str">
        <f t="shared" si="35"/>
        <v/>
      </c>
      <c r="AR55" s="39" t="str">
        <f t="shared" si="36"/>
        <v/>
      </c>
      <c r="AS55" s="39" t="str">
        <f t="shared" si="37"/>
        <v/>
      </c>
      <c r="AT55" s="39" t="str">
        <f t="shared" si="38"/>
        <v/>
      </c>
      <c r="AU55" s="39" t="str">
        <f t="shared" si="39"/>
        <v/>
      </c>
    </row>
    <row r="56" spans="1:47" x14ac:dyDescent="0.25">
      <c r="A56" s="93"/>
      <c r="B56" s="69"/>
      <c r="C56" s="69"/>
      <c r="H56" s="39">
        <f t="shared" si="4"/>
        <v>0</v>
      </c>
      <c r="I56" s="39">
        <f t="shared" si="3"/>
        <v>0</v>
      </c>
      <c r="J56" s="39">
        <f t="shared" si="5"/>
        <v>0</v>
      </c>
      <c r="M56" s="53"/>
      <c r="N56" s="39" t="str">
        <f t="shared" si="6"/>
        <v/>
      </c>
      <c r="O56" s="39" t="str">
        <f t="shared" si="7"/>
        <v/>
      </c>
      <c r="P56" s="39" t="str">
        <f t="shared" si="8"/>
        <v/>
      </c>
      <c r="Q56" s="39" t="str">
        <f t="shared" si="9"/>
        <v/>
      </c>
      <c r="R56" s="39" t="str">
        <f t="shared" si="10"/>
        <v/>
      </c>
      <c r="S56" s="39" t="str">
        <f t="shared" si="11"/>
        <v/>
      </c>
      <c r="T56" s="39" t="str">
        <f t="shared" si="12"/>
        <v/>
      </c>
      <c r="U56" s="39" t="str">
        <f t="shared" si="13"/>
        <v/>
      </c>
      <c r="V56" s="39" t="str">
        <f t="shared" si="14"/>
        <v/>
      </c>
      <c r="W56" s="39" t="str">
        <f t="shared" si="15"/>
        <v/>
      </c>
      <c r="X56" s="39" t="str">
        <f t="shared" si="16"/>
        <v/>
      </c>
      <c r="Y56" s="39" t="str">
        <f t="shared" si="17"/>
        <v/>
      </c>
      <c r="Z56" s="39" t="str">
        <f t="shared" si="18"/>
        <v/>
      </c>
      <c r="AA56" s="39" t="str">
        <f t="shared" si="19"/>
        <v/>
      </c>
      <c r="AB56" s="39" t="str">
        <f t="shared" si="20"/>
        <v/>
      </c>
      <c r="AC56" s="39" t="str">
        <f t="shared" si="21"/>
        <v/>
      </c>
      <c r="AD56" s="39" t="str">
        <f t="shared" si="22"/>
        <v/>
      </c>
      <c r="AE56" s="39" t="str">
        <f t="shared" si="23"/>
        <v/>
      </c>
      <c r="AF56" s="39" t="str">
        <f t="shared" si="24"/>
        <v/>
      </c>
      <c r="AG56" s="39" t="str">
        <f t="shared" si="25"/>
        <v/>
      </c>
      <c r="AH56" s="39" t="str">
        <f t="shared" si="26"/>
        <v/>
      </c>
      <c r="AI56" s="39" t="str">
        <f t="shared" si="27"/>
        <v/>
      </c>
      <c r="AJ56" s="39" t="str">
        <f t="shared" si="28"/>
        <v/>
      </c>
      <c r="AK56" s="39" t="str">
        <f t="shared" si="29"/>
        <v/>
      </c>
      <c r="AL56" s="39" t="str">
        <f t="shared" si="30"/>
        <v/>
      </c>
      <c r="AM56" s="39" t="str">
        <f t="shared" si="31"/>
        <v/>
      </c>
      <c r="AN56" s="39" t="str">
        <f t="shared" si="32"/>
        <v/>
      </c>
      <c r="AO56" s="39" t="str">
        <f t="shared" si="33"/>
        <v/>
      </c>
      <c r="AP56" s="39" t="str">
        <f t="shared" si="34"/>
        <v/>
      </c>
      <c r="AQ56" s="39" t="str">
        <f t="shared" si="35"/>
        <v/>
      </c>
      <c r="AR56" s="39" t="str">
        <f t="shared" si="36"/>
        <v/>
      </c>
      <c r="AS56" s="39" t="str">
        <f t="shared" si="37"/>
        <v/>
      </c>
      <c r="AT56" s="39" t="str">
        <f t="shared" si="38"/>
        <v/>
      </c>
      <c r="AU56" s="39" t="str">
        <f t="shared" si="39"/>
        <v/>
      </c>
    </row>
    <row r="57" spans="1:47" x14ac:dyDescent="0.25">
      <c r="A57" s="93"/>
      <c r="B57" s="69"/>
      <c r="C57" s="69"/>
      <c r="H57" s="39">
        <f t="shared" si="4"/>
        <v>0</v>
      </c>
      <c r="I57" s="39">
        <f t="shared" si="3"/>
        <v>0</v>
      </c>
      <c r="J57" s="39">
        <f t="shared" si="5"/>
        <v>0</v>
      </c>
      <c r="M57" s="53"/>
      <c r="N57" s="39" t="str">
        <f t="shared" si="6"/>
        <v/>
      </c>
      <c r="O57" s="39" t="str">
        <f t="shared" si="7"/>
        <v/>
      </c>
      <c r="P57" s="39" t="str">
        <f t="shared" si="8"/>
        <v/>
      </c>
      <c r="Q57" s="39" t="str">
        <f t="shared" si="9"/>
        <v/>
      </c>
      <c r="R57" s="39" t="str">
        <f t="shared" si="10"/>
        <v/>
      </c>
      <c r="S57" s="39" t="str">
        <f t="shared" si="11"/>
        <v/>
      </c>
      <c r="T57" s="39" t="str">
        <f t="shared" si="12"/>
        <v/>
      </c>
      <c r="U57" s="39" t="str">
        <f t="shared" si="13"/>
        <v/>
      </c>
      <c r="V57" s="39" t="str">
        <f t="shared" si="14"/>
        <v/>
      </c>
      <c r="W57" s="39" t="str">
        <f t="shared" si="15"/>
        <v/>
      </c>
      <c r="X57" s="39" t="str">
        <f t="shared" si="16"/>
        <v/>
      </c>
      <c r="Y57" s="39" t="str">
        <f t="shared" si="17"/>
        <v/>
      </c>
      <c r="Z57" s="39" t="str">
        <f t="shared" si="18"/>
        <v/>
      </c>
      <c r="AA57" s="39" t="str">
        <f t="shared" si="19"/>
        <v/>
      </c>
      <c r="AB57" s="39" t="str">
        <f t="shared" si="20"/>
        <v/>
      </c>
      <c r="AC57" s="39" t="str">
        <f t="shared" si="21"/>
        <v/>
      </c>
      <c r="AD57" s="39" t="str">
        <f t="shared" si="22"/>
        <v/>
      </c>
      <c r="AE57" s="39" t="str">
        <f t="shared" si="23"/>
        <v/>
      </c>
      <c r="AF57" s="39" t="str">
        <f t="shared" si="24"/>
        <v/>
      </c>
      <c r="AG57" s="39" t="str">
        <f t="shared" si="25"/>
        <v/>
      </c>
      <c r="AH57" s="39" t="str">
        <f t="shared" si="26"/>
        <v/>
      </c>
      <c r="AI57" s="39" t="str">
        <f t="shared" si="27"/>
        <v/>
      </c>
      <c r="AJ57" s="39" t="str">
        <f t="shared" si="28"/>
        <v/>
      </c>
      <c r="AK57" s="39" t="str">
        <f t="shared" si="29"/>
        <v/>
      </c>
      <c r="AL57" s="39" t="str">
        <f t="shared" si="30"/>
        <v/>
      </c>
      <c r="AM57" s="39" t="str">
        <f t="shared" si="31"/>
        <v/>
      </c>
      <c r="AN57" s="39" t="str">
        <f t="shared" si="32"/>
        <v/>
      </c>
      <c r="AO57" s="39" t="str">
        <f t="shared" si="33"/>
        <v/>
      </c>
      <c r="AP57" s="39" t="str">
        <f t="shared" si="34"/>
        <v/>
      </c>
      <c r="AQ57" s="39" t="str">
        <f t="shared" si="35"/>
        <v/>
      </c>
      <c r="AR57" s="39" t="str">
        <f t="shared" si="36"/>
        <v/>
      </c>
      <c r="AS57" s="39" t="str">
        <f t="shared" si="37"/>
        <v/>
      </c>
      <c r="AT57" s="39" t="str">
        <f t="shared" si="38"/>
        <v/>
      </c>
      <c r="AU57" s="39" t="str">
        <f t="shared" si="39"/>
        <v/>
      </c>
    </row>
    <row r="58" spans="1:47" x14ac:dyDescent="0.25">
      <c r="A58" s="93"/>
      <c r="B58" s="69"/>
      <c r="C58" s="69"/>
      <c r="H58" s="39">
        <f t="shared" si="4"/>
        <v>0</v>
      </c>
      <c r="I58" s="39">
        <f t="shared" si="3"/>
        <v>0</v>
      </c>
      <c r="J58" s="39">
        <f t="shared" si="5"/>
        <v>0</v>
      </c>
      <c r="M58" s="53"/>
      <c r="N58" s="39" t="str">
        <f t="shared" si="6"/>
        <v/>
      </c>
      <c r="O58" s="39" t="str">
        <f t="shared" si="7"/>
        <v/>
      </c>
      <c r="P58" s="39" t="str">
        <f t="shared" si="8"/>
        <v/>
      </c>
      <c r="Q58" s="39" t="str">
        <f t="shared" si="9"/>
        <v/>
      </c>
      <c r="R58" s="39" t="str">
        <f t="shared" si="10"/>
        <v/>
      </c>
      <c r="S58" s="39" t="str">
        <f t="shared" si="11"/>
        <v/>
      </c>
      <c r="T58" s="39" t="str">
        <f t="shared" si="12"/>
        <v/>
      </c>
      <c r="U58" s="39" t="str">
        <f t="shared" si="13"/>
        <v/>
      </c>
      <c r="V58" s="39" t="str">
        <f t="shared" si="14"/>
        <v/>
      </c>
      <c r="W58" s="39" t="str">
        <f t="shared" si="15"/>
        <v/>
      </c>
      <c r="X58" s="39" t="str">
        <f t="shared" si="16"/>
        <v/>
      </c>
      <c r="Y58" s="39" t="str">
        <f t="shared" si="17"/>
        <v/>
      </c>
      <c r="Z58" s="39" t="str">
        <f t="shared" si="18"/>
        <v/>
      </c>
      <c r="AA58" s="39" t="str">
        <f t="shared" si="19"/>
        <v/>
      </c>
      <c r="AB58" s="39" t="str">
        <f t="shared" si="20"/>
        <v/>
      </c>
      <c r="AC58" s="39" t="str">
        <f t="shared" si="21"/>
        <v/>
      </c>
      <c r="AD58" s="39" t="str">
        <f t="shared" si="22"/>
        <v/>
      </c>
      <c r="AE58" s="39" t="str">
        <f t="shared" si="23"/>
        <v/>
      </c>
      <c r="AF58" s="39" t="str">
        <f t="shared" si="24"/>
        <v/>
      </c>
      <c r="AG58" s="39" t="str">
        <f t="shared" si="25"/>
        <v/>
      </c>
      <c r="AH58" s="39" t="str">
        <f t="shared" si="26"/>
        <v/>
      </c>
      <c r="AI58" s="39" t="str">
        <f t="shared" si="27"/>
        <v/>
      </c>
      <c r="AJ58" s="39" t="str">
        <f t="shared" si="28"/>
        <v/>
      </c>
      <c r="AK58" s="39" t="str">
        <f t="shared" si="29"/>
        <v/>
      </c>
      <c r="AL58" s="39" t="str">
        <f t="shared" si="30"/>
        <v/>
      </c>
      <c r="AM58" s="39" t="str">
        <f t="shared" si="31"/>
        <v/>
      </c>
      <c r="AN58" s="39" t="str">
        <f t="shared" si="32"/>
        <v/>
      </c>
      <c r="AO58" s="39" t="str">
        <f t="shared" si="33"/>
        <v/>
      </c>
      <c r="AP58" s="39" t="str">
        <f t="shared" si="34"/>
        <v/>
      </c>
      <c r="AQ58" s="39" t="str">
        <f t="shared" si="35"/>
        <v/>
      </c>
      <c r="AR58" s="39" t="str">
        <f t="shared" si="36"/>
        <v/>
      </c>
      <c r="AS58" s="39" t="str">
        <f t="shared" si="37"/>
        <v/>
      </c>
      <c r="AT58" s="39" t="str">
        <f t="shared" si="38"/>
        <v/>
      </c>
      <c r="AU58" s="39" t="str">
        <f t="shared" si="39"/>
        <v/>
      </c>
    </row>
    <row r="59" spans="1:47" x14ac:dyDescent="0.25">
      <c r="A59" s="91" t="s">
        <v>182</v>
      </c>
      <c r="B59" s="69"/>
      <c r="C59" s="69"/>
      <c r="H59" s="39">
        <f t="shared" si="4"/>
        <v>0</v>
      </c>
      <c r="I59" s="39">
        <f t="shared" si="3"/>
        <v>0</v>
      </c>
      <c r="J59" s="39">
        <f t="shared" si="5"/>
        <v>0</v>
      </c>
      <c r="M59" s="53"/>
      <c r="N59" s="39" t="str">
        <f t="shared" si="6"/>
        <v/>
      </c>
      <c r="O59" s="39" t="str">
        <f t="shared" si="7"/>
        <v/>
      </c>
      <c r="P59" s="39" t="str">
        <f t="shared" si="8"/>
        <v/>
      </c>
      <c r="Q59" s="39" t="str">
        <f t="shared" si="9"/>
        <v/>
      </c>
      <c r="R59" s="39" t="str">
        <f t="shared" si="10"/>
        <v/>
      </c>
      <c r="S59" s="39" t="str">
        <f t="shared" si="11"/>
        <v/>
      </c>
      <c r="T59" s="39" t="str">
        <f t="shared" si="12"/>
        <v/>
      </c>
      <c r="U59" s="39" t="str">
        <f t="shared" si="13"/>
        <v/>
      </c>
      <c r="V59" s="39" t="str">
        <f t="shared" si="14"/>
        <v/>
      </c>
      <c r="W59" s="39" t="str">
        <f t="shared" si="15"/>
        <v/>
      </c>
      <c r="X59" s="39" t="str">
        <f t="shared" si="16"/>
        <v/>
      </c>
      <c r="Y59" s="39" t="str">
        <f t="shared" si="17"/>
        <v/>
      </c>
      <c r="Z59" s="39" t="str">
        <f t="shared" si="18"/>
        <v/>
      </c>
      <c r="AA59" s="39" t="str">
        <f t="shared" si="19"/>
        <v/>
      </c>
      <c r="AB59" s="39" t="str">
        <f t="shared" si="20"/>
        <v/>
      </c>
      <c r="AC59" s="39" t="str">
        <f t="shared" si="21"/>
        <v/>
      </c>
      <c r="AD59" s="39" t="str">
        <f t="shared" si="22"/>
        <v/>
      </c>
      <c r="AE59" s="39" t="str">
        <f t="shared" si="23"/>
        <v/>
      </c>
      <c r="AF59" s="39" t="str">
        <f t="shared" si="24"/>
        <v/>
      </c>
      <c r="AG59" s="39" t="str">
        <f t="shared" si="25"/>
        <v/>
      </c>
      <c r="AH59" s="39" t="str">
        <f t="shared" si="26"/>
        <v/>
      </c>
      <c r="AI59" s="39" t="str">
        <f t="shared" si="27"/>
        <v/>
      </c>
      <c r="AJ59" s="39" t="str">
        <f t="shared" si="28"/>
        <v/>
      </c>
      <c r="AK59" s="39" t="str">
        <f t="shared" si="29"/>
        <v/>
      </c>
      <c r="AL59" s="39" t="str">
        <f t="shared" si="30"/>
        <v/>
      </c>
      <c r="AM59" s="39" t="str">
        <f t="shared" si="31"/>
        <v/>
      </c>
      <c r="AN59" s="39" t="str">
        <f t="shared" si="32"/>
        <v/>
      </c>
      <c r="AO59" s="39" t="str">
        <f t="shared" si="33"/>
        <v/>
      </c>
      <c r="AP59" s="39" t="str">
        <f t="shared" si="34"/>
        <v/>
      </c>
      <c r="AQ59" s="39" t="str">
        <f t="shared" si="35"/>
        <v/>
      </c>
      <c r="AR59" s="39" t="str">
        <f t="shared" si="36"/>
        <v/>
      </c>
      <c r="AS59" s="39" t="str">
        <f t="shared" si="37"/>
        <v/>
      </c>
      <c r="AT59" s="39" t="str">
        <f t="shared" si="38"/>
        <v/>
      </c>
      <c r="AU59" s="39" t="str">
        <f t="shared" si="39"/>
        <v/>
      </c>
    </row>
    <row r="60" spans="1:47" x14ac:dyDescent="0.25">
      <c r="A60" s="89" t="s">
        <v>134</v>
      </c>
      <c r="B60" s="69"/>
      <c r="C60" s="69"/>
      <c r="H60" s="39">
        <f t="shared" si="4"/>
        <v>0</v>
      </c>
      <c r="I60" s="39">
        <f t="shared" si="3"/>
        <v>0</v>
      </c>
      <c r="J60" s="39">
        <f t="shared" si="5"/>
        <v>0</v>
      </c>
      <c r="M60" s="53"/>
      <c r="N60" s="39" t="str">
        <f t="shared" si="6"/>
        <v/>
      </c>
      <c r="O60" s="39" t="str">
        <f t="shared" si="7"/>
        <v/>
      </c>
      <c r="P60" s="39" t="str">
        <f t="shared" si="8"/>
        <v/>
      </c>
      <c r="Q60" s="39" t="str">
        <f t="shared" si="9"/>
        <v/>
      </c>
      <c r="R60" s="39" t="str">
        <f t="shared" si="10"/>
        <v/>
      </c>
      <c r="S60" s="39" t="str">
        <f t="shared" si="11"/>
        <v/>
      </c>
      <c r="T60" s="39" t="str">
        <f t="shared" si="12"/>
        <v/>
      </c>
      <c r="U60" s="39" t="str">
        <f t="shared" si="13"/>
        <v/>
      </c>
      <c r="V60" s="39" t="str">
        <f t="shared" si="14"/>
        <v/>
      </c>
      <c r="W60" s="39" t="str">
        <f t="shared" si="15"/>
        <v/>
      </c>
      <c r="X60" s="39" t="str">
        <f t="shared" si="16"/>
        <v/>
      </c>
      <c r="Y60" s="39" t="str">
        <f t="shared" si="17"/>
        <v/>
      </c>
      <c r="Z60" s="39" t="str">
        <f t="shared" si="18"/>
        <v/>
      </c>
      <c r="AA60" s="39" t="str">
        <f t="shared" si="19"/>
        <v/>
      </c>
      <c r="AB60" s="39" t="str">
        <f t="shared" si="20"/>
        <v/>
      </c>
      <c r="AC60" s="39" t="str">
        <f t="shared" si="21"/>
        <v/>
      </c>
      <c r="AD60" s="39" t="str">
        <f t="shared" si="22"/>
        <v/>
      </c>
      <c r="AE60" s="39" t="str">
        <f t="shared" si="23"/>
        <v/>
      </c>
      <c r="AF60" s="39" t="str">
        <f t="shared" si="24"/>
        <v/>
      </c>
      <c r="AG60" s="39" t="str">
        <f t="shared" si="25"/>
        <v/>
      </c>
      <c r="AH60" s="39" t="str">
        <f t="shared" si="26"/>
        <v/>
      </c>
      <c r="AI60" s="39" t="str">
        <f t="shared" si="27"/>
        <v/>
      </c>
      <c r="AJ60" s="39" t="str">
        <f t="shared" si="28"/>
        <v/>
      </c>
      <c r="AK60" s="39" t="str">
        <f t="shared" si="29"/>
        <v/>
      </c>
      <c r="AL60" s="39" t="str">
        <f t="shared" si="30"/>
        <v/>
      </c>
      <c r="AM60" s="39" t="str">
        <f t="shared" si="31"/>
        <v/>
      </c>
      <c r="AN60" s="39" t="str">
        <f t="shared" si="32"/>
        <v/>
      </c>
      <c r="AO60" s="39" t="str">
        <f t="shared" si="33"/>
        <v/>
      </c>
      <c r="AP60" s="39" t="str">
        <f t="shared" si="34"/>
        <v/>
      </c>
      <c r="AQ60" s="39" t="str">
        <f t="shared" si="35"/>
        <v/>
      </c>
      <c r="AR60" s="39" t="str">
        <f t="shared" si="36"/>
        <v/>
      </c>
      <c r="AS60" s="39" t="str">
        <f t="shared" si="37"/>
        <v/>
      </c>
      <c r="AT60" s="39" t="str">
        <f t="shared" si="38"/>
        <v/>
      </c>
      <c r="AU60" s="39" t="str">
        <f t="shared" si="39"/>
        <v/>
      </c>
    </row>
    <row r="61" spans="1:47" x14ac:dyDescent="0.25">
      <c r="A61" s="91" t="s">
        <v>135</v>
      </c>
      <c r="B61" s="69"/>
      <c r="C61" s="69"/>
      <c r="H61" s="39">
        <f t="shared" si="4"/>
        <v>0</v>
      </c>
      <c r="I61" s="39">
        <f t="shared" si="3"/>
        <v>0</v>
      </c>
      <c r="J61" s="39">
        <f t="shared" si="5"/>
        <v>0</v>
      </c>
      <c r="M61" s="53"/>
      <c r="N61" s="39" t="str">
        <f t="shared" si="6"/>
        <v/>
      </c>
      <c r="O61" s="39" t="str">
        <f t="shared" si="7"/>
        <v/>
      </c>
      <c r="P61" s="39" t="str">
        <f t="shared" si="8"/>
        <v/>
      </c>
      <c r="Q61" s="39" t="str">
        <f t="shared" si="9"/>
        <v/>
      </c>
      <c r="R61" s="39" t="str">
        <f t="shared" si="10"/>
        <v/>
      </c>
      <c r="S61" s="39" t="str">
        <f t="shared" si="11"/>
        <v/>
      </c>
      <c r="T61" s="39" t="str">
        <f t="shared" si="12"/>
        <v/>
      </c>
      <c r="U61" s="39" t="str">
        <f t="shared" si="13"/>
        <v/>
      </c>
      <c r="V61" s="39" t="str">
        <f t="shared" si="14"/>
        <v/>
      </c>
      <c r="W61" s="39" t="str">
        <f t="shared" si="15"/>
        <v/>
      </c>
      <c r="X61" s="39" t="str">
        <f t="shared" si="16"/>
        <v/>
      </c>
      <c r="Y61" s="39" t="str">
        <f t="shared" si="17"/>
        <v/>
      </c>
      <c r="Z61" s="39" t="str">
        <f t="shared" si="18"/>
        <v/>
      </c>
      <c r="AA61" s="39" t="str">
        <f t="shared" si="19"/>
        <v/>
      </c>
      <c r="AB61" s="39" t="str">
        <f t="shared" si="20"/>
        <v/>
      </c>
      <c r="AC61" s="39" t="str">
        <f t="shared" si="21"/>
        <v/>
      </c>
      <c r="AD61" s="39" t="str">
        <f t="shared" si="22"/>
        <v/>
      </c>
      <c r="AE61" s="39" t="str">
        <f t="shared" si="23"/>
        <v/>
      </c>
      <c r="AF61" s="39" t="str">
        <f t="shared" si="24"/>
        <v/>
      </c>
      <c r="AG61" s="39" t="str">
        <f t="shared" si="25"/>
        <v/>
      </c>
      <c r="AH61" s="39" t="str">
        <f t="shared" si="26"/>
        <v/>
      </c>
      <c r="AI61" s="39" t="str">
        <f t="shared" si="27"/>
        <v/>
      </c>
      <c r="AJ61" s="39" t="str">
        <f t="shared" si="28"/>
        <v/>
      </c>
      <c r="AK61" s="39" t="str">
        <f t="shared" si="29"/>
        <v/>
      </c>
      <c r="AL61" s="39" t="str">
        <f t="shared" si="30"/>
        <v/>
      </c>
      <c r="AM61" s="39" t="str">
        <f t="shared" si="31"/>
        <v/>
      </c>
      <c r="AN61" s="39" t="str">
        <f t="shared" si="32"/>
        <v/>
      </c>
      <c r="AO61" s="39" t="str">
        <f t="shared" si="33"/>
        <v/>
      </c>
      <c r="AP61" s="39" t="str">
        <f t="shared" si="34"/>
        <v/>
      </c>
      <c r="AQ61" s="39" t="str">
        <f t="shared" si="35"/>
        <v/>
      </c>
      <c r="AR61" s="39" t="str">
        <f t="shared" si="36"/>
        <v/>
      </c>
      <c r="AS61" s="39" t="str">
        <f t="shared" si="37"/>
        <v/>
      </c>
      <c r="AT61" s="39" t="str">
        <f t="shared" si="38"/>
        <v/>
      </c>
      <c r="AU61" s="39" t="str">
        <f t="shared" si="39"/>
        <v/>
      </c>
    </row>
    <row r="62" spans="1:47" x14ac:dyDescent="0.25">
      <c r="A62" s="93"/>
      <c r="B62" s="69"/>
      <c r="C62" s="69"/>
      <c r="H62" s="39">
        <f t="shared" si="4"/>
        <v>0</v>
      </c>
      <c r="I62" s="39">
        <f t="shared" si="3"/>
        <v>0</v>
      </c>
      <c r="J62" s="39">
        <f t="shared" si="5"/>
        <v>0</v>
      </c>
      <c r="M62" s="53"/>
      <c r="N62" s="39" t="str">
        <f t="shared" si="6"/>
        <v/>
      </c>
      <c r="O62" s="39" t="str">
        <f t="shared" si="7"/>
        <v/>
      </c>
      <c r="P62" s="39" t="str">
        <f t="shared" si="8"/>
        <v/>
      </c>
      <c r="Q62" s="39" t="str">
        <f t="shared" si="9"/>
        <v/>
      </c>
      <c r="R62" s="39" t="str">
        <f t="shared" si="10"/>
        <v/>
      </c>
      <c r="S62" s="39" t="str">
        <f t="shared" si="11"/>
        <v/>
      </c>
      <c r="T62" s="39" t="str">
        <f t="shared" si="12"/>
        <v/>
      </c>
      <c r="U62" s="39" t="str">
        <f t="shared" si="13"/>
        <v/>
      </c>
      <c r="V62" s="39" t="str">
        <f t="shared" si="14"/>
        <v/>
      </c>
      <c r="W62" s="39" t="str">
        <f t="shared" si="15"/>
        <v/>
      </c>
      <c r="X62" s="39" t="str">
        <f t="shared" si="16"/>
        <v/>
      </c>
      <c r="Y62" s="39" t="str">
        <f t="shared" si="17"/>
        <v/>
      </c>
      <c r="Z62" s="39" t="str">
        <f t="shared" si="18"/>
        <v/>
      </c>
      <c r="AA62" s="39" t="str">
        <f t="shared" si="19"/>
        <v/>
      </c>
      <c r="AB62" s="39" t="str">
        <f t="shared" si="20"/>
        <v/>
      </c>
      <c r="AC62" s="39" t="str">
        <f t="shared" si="21"/>
        <v/>
      </c>
      <c r="AD62" s="39" t="str">
        <f t="shared" si="22"/>
        <v/>
      </c>
      <c r="AE62" s="39" t="str">
        <f t="shared" si="23"/>
        <v/>
      </c>
      <c r="AF62" s="39" t="str">
        <f t="shared" si="24"/>
        <v/>
      </c>
      <c r="AG62" s="39" t="str">
        <f t="shared" si="25"/>
        <v/>
      </c>
      <c r="AH62" s="39" t="str">
        <f t="shared" si="26"/>
        <v/>
      </c>
      <c r="AI62" s="39" t="str">
        <f t="shared" si="27"/>
        <v/>
      </c>
      <c r="AJ62" s="39" t="str">
        <f t="shared" si="28"/>
        <v/>
      </c>
      <c r="AK62" s="39" t="str">
        <f t="shared" si="29"/>
        <v/>
      </c>
      <c r="AL62" s="39" t="str">
        <f t="shared" si="30"/>
        <v/>
      </c>
      <c r="AM62" s="39" t="str">
        <f t="shared" si="31"/>
        <v/>
      </c>
      <c r="AN62" s="39" t="str">
        <f t="shared" si="32"/>
        <v/>
      </c>
      <c r="AO62" s="39" t="str">
        <f t="shared" si="33"/>
        <v/>
      </c>
      <c r="AP62" s="39" t="str">
        <f t="shared" si="34"/>
        <v/>
      </c>
      <c r="AQ62" s="39" t="str">
        <f t="shared" si="35"/>
        <v/>
      </c>
      <c r="AR62" s="39" t="str">
        <f t="shared" si="36"/>
        <v/>
      </c>
      <c r="AS62" s="39" t="str">
        <f t="shared" si="37"/>
        <v/>
      </c>
      <c r="AT62" s="39" t="str">
        <f t="shared" si="38"/>
        <v/>
      </c>
      <c r="AU62" s="39" t="str">
        <f t="shared" si="39"/>
        <v/>
      </c>
    </row>
    <row r="63" spans="1:47" x14ac:dyDescent="0.25">
      <c r="A63" s="93"/>
      <c r="B63" s="69"/>
      <c r="C63" s="69"/>
      <c r="H63" s="39">
        <f t="shared" si="4"/>
        <v>0</v>
      </c>
      <c r="I63" s="39">
        <f t="shared" si="3"/>
        <v>0</v>
      </c>
      <c r="J63" s="39">
        <f t="shared" si="5"/>
        <v>0</v>
      </c>
      <c r="M63" s="53"/>
      <c r="N63" s="39" t="str">
        <f t="shared" si="6"/>
        <v/>
      </c>
      <c r="O63" s="39" t="str">
        <f t="shared" si="7"/>
        <v/>
      </c>
      <c r="P63" s="39" t="str">
        <f t="shared" si="8"/>
        <v/>
      </c>
      <c r="Q63" s="39" t="str">
        <f t="shared" si="9"/>
        <v/>
      </c>
      <c r="R63" s="39" t="str">
        <f t="shared" si="10"/>
        <v/>
      </c>
      <c r="S63" s="39" t="str">
        <f t="shared" si="11"/>
        <v/>
      </c>
      <c r="T63" s="39" t="str">
        <f t="shared" si="12"/>
        <v/>
      </c>
      <c r="U63" s="39" t="str">
        <f t="shared" si="13"/>
        <v/>
      </c>
      <c r="V63" s="39" t="str">
        <f t="shared" si="14"/>
        <v/>
      </c>
      <c r="W63" s="39" t="str">
        <f t="shared" si="15"/>
        <v/>
      </c>
      <c r="X63" s="39" t="str">
        <f t="shared" si="16"/>
        <v/>
      </c>
      <c r="Y63" s="39" t="str">
        <f t="shared" si="17"/>
        <v/>
      </c>
      <c r="Z63" s="39" t="str">
        <f t="shared" si="18"/>
        <v/>
      </c>
      <c r="AA63" s="39" t="str">
        <f t="shared" si="19"/>
        <v/>
      </c>
      <c r="AB63" s="39" t="str">
        <f t="shared" si="20"/>
        <v/>
      </c>
      <c r="AC63" s="39" t="str">
        <f t="shared" si="21"/>
        <v/>
      </c>
      <c r="AD63" s="39" t="str">
        <f t="shared" si="22"/>
        <v/>
      </c>
      <c r="AE63" s="39" t="str">
        <f t="shared" si="23"/>
        <v/>
      </c>
      <c r="AF63" s="39" t="str">
        <f t="shared" si="24"/>
        <v/>
      </c>
      <c r="AG63" s="39" t="str">
        <f t="shared" si="25"/>
        <v/>
      </c>
      <c r="AH63" s="39" t="str">
        <f t="shared" si="26"/>
        <v/>
      </c>
      <c r="AI63" s="39" t="str">
        <f t="shared" si="27"/>
        <v/>
      </c>
      <c r="AJ63" s="39" t="str">
        <f t="shared" si="28"/>
        <v/>
      </c>
      <c r="AK63" s="39" t="str">
        <f t="shared" si="29"/>
        <v/>
      </c>
      <c r="AL63" s="39" t="str">
        <f t="shared" si="30"/>
        <v/>
      </c>
      <c r="AM63" s="39" t="str">
        <f t="shared" si="31"/>
        <v/>
      </c>
      <c r="AN63" s="39" t="str">
        <f t="shared" si="32"/>
        <v/>
      </c>
      <c r="AO63" s="39" t="str">
        <f t="shared" si="33"/>
        <v/>
      </c>
      <c r="AP63" s="39" t="str">
        <f t="shared" si="34"/>
        <v/>
      </c>
      <c r="AQ63" s="39" t="str">
        <f t="shared" si="35"/>
        <v/>
      </c>
      <c r="AR63" s="39" t="str">
        <f t="shared" si="36"/>
        <v/>
      </c>
      <c r="AS63" s="39" t="str">
        <f t="shared" si="37"/>
        <v/>
      </c>
      <c r="AT63" s="39" t="str">
        <f t="shared" si="38"/>
        <v/>
      </c>
      <c r="AU63" s="39" t="str">
        <f t="shared" si="39"/>
        <v/>
      </c>
    </row>
    <row r="64" spans="1:47" x14ac:dyDescent="0.25">
      <c r="A64" s="93"/>
      <c r="B64" s="69"/>
      <c r="C64" s="69"/>
      <c r="H64" s="39">
        <f t="shared" ref="H64:H92" si="40">SUM(D64:G64)</f>
        <v>0</v>
      </c>
      <c r="I64" s="39">
        <f t="shared" ref="I64:I92" si="41">IF(vatstatusq5="Y",IF(OR(K64="Sales income",K64="Vat expense",K64="Capital (vat)"),ROUND(H64*_vrq5/(1+_vrq5),2),0),IF(AND(vatstatusq5="F",K64="Sales income"),ROUND(H64*frvrq5,2),IF(AND(vatstatusq5="F",K64="Capital (vat)",H64&lt;=-2000),ROUND(H64*stdvrq5/(1+stdvrq5),2),0)))</f>
        <v>0</v>
      </c>
      <c r="J64" s="39">
        <f t="shared" ref="J64:J92" si="42">IF(K64="",0,H64-I64)</f>
        <v>0</v>
      </c>
      <c r="M64" s="53"/>
      <c r="N64" s="39" t="str">
        <f t="shared" si="6"/>
        <v/>
      </c>
      <c r="O64" s="39" t="str">
        <f t="shared" si="7"/>
        <v/>
      </c>
      <c r="P64" s="39" t="str">
        <f t="shared" si="8"/>
        <v/>
      </c>
      <c r="Q64" s="39" t="str">
        <f t="shared" si="9"/>
        <v/>
      </c>
      <c r="R64" s="39" t="str">
        <f t="shared" si="10"/>
        <v/>
      </c>
      <c r="S64" s="39" t="str">
        <f t="shared" si="11"/>
        <v/>
      </c>
      <c r="T64" s="39" t="str">
        <f t="shared" si="12"/>
        <v/>
      </c>
      <c r="U64" s="39" t="str">
        <f t="shared" si="13"/>
        <v/>
      </c>
      <c r="V64" s="39" t="str">
        <f t="shared" si="14"/>
        <v/>
      </c>
      <c r="W64" s="39" t="str">
        <f t="shared" si="15"/>
        <v/>
      </c>
      <c r="X64" s="39" t="str">
        <f t="shared" si="16"/>
        <v/>
      </c>
      <c r="Y64" s="39" t="str">
        <f t="shared" si="17"/>
        <v/>
      </c>
      <c r="Z64" s="39" t="str">
        <f t="shared" si="18"/>
        <v/>
      </c>
      <c r="AA64" s="39" t="str">
        <f t="shared" si="19"/>
        <v/>
      </c>
      <c r="AB64" s="39" t="str">
        <f t="shared" si="20"/>
        <v/>
      </c>
      <c r="AC64" s="39" t="str">
        <f t="shared" si="21"/>
        <v/>
      </c>
      <c r="AD64" s="39" t="str">
        <f t="shared" si="22"/>
        <v/>
      </c>
      <c r="AE64" s="39" t="str">
        <f t="shared" si="23"/>
        <v/>
      </c>
      <c r="AF64" s="39" t="str">
        <f t="shared" si="24"/>
        <v/>
      </c>
      <c r="AG64" s="39" t="str">
        <f t="shared" si="25"/>
        <v/>
      </c>
      <c r="AH64" s="39" t="str">
        <f t="shared" si="26"/>
        <v/>
      </c>
      <c r="AI64" s="39" t="str">
        <f t="shared" si="27"/>
        <v/>
      </c>
      <c r="AJ64" s="39" t="str">
        <f t="shared" si="28"/>
        <v/>
      </c>
      <c r="AK64" s="39" t="str">
        <f t="shared" si="29"/>
        <v/>
      </c>
      <c r="AL64" s="39" t="str">
        <f t="shared" si="30"/>
        <v/>
      </c>
      <c r="AM64" s="39" t="str">
        <f t="shared" si="31"/>
        <v/>
      </c>
      <c r="AN64" s="39" t="str">
        <f t="shared" si="32"/>
        <v/>
      </c>
      <c r="AO64" s="39" t="str">
        <f t="shared" si="33"/>
        <v/>
      </c>
      <c r="AP64" s="39" t="str">
        <f t="shared" si="34"/>
        <v/>
      </c>
      <c r="AQ64" s="39" t="str">
        <f t="shared" si="35"/>
        <v/>
      </c>
      <c r="AR64" s="39" t="str">
        <f t="shared" si="36"/>
        <v/>
      </c>
      <c r="AS64" s="39" t="str">
        <f t="shared" si="37"/>
        <v/>
      </c>
      <c r="AT64" s="39" t="str">
        <f t="shared" si="38"/>
        <v/>
      </c>
      <c r="AU64" s="39" t="str">
        <f t="shared" si="39"/>
        <v/>
      </c>
    </row>
    <row r="65" spans="1:47" x14ac:dyDescent="0.25">
      <c r="A65" s="93"/>
      <c r="B65" s="69"/>
      <c r="C65" s="69"/>
      <c r="H65" s="39">
        <f t="shared" si="40"/>
        <v>0</v>
      </c>
      <c r="I65" s="39">
        <f t="shared" si="41"/>
        <v>0</v>
      </c>
      <c r="J65" s="39">
        <f t="shared" si="42"/>
        <v>0</v>
      </c>
      <c r="M65" s="53"/>
      <c r="N65" s="39" t="str">
        <f t="shared" si="6"/>
        <v/>
      </c>
      <c r="O65" s="39" t="str">
        <f t="shared" si="7"/>
        <v/>
      </c>
      <c r="P65" s="39" t="str">
        <f t="shared" si="8"/>
        <v/>
      </c>
      <c r="Q65" s="39" t="str">
        <f t="shared" si="9"/>
        <v/>
      </c>
      <c r="R65" s="39" t="str">
        <f t="shared" si="10"/>
        <v/>
      </c>
      <c r="S65" s="39" t="str">
        <f t="shared" si="11"/>
        <v/>
      </c>
      <c r="T65" s="39" t="str">
        <f t="shared" si="12"/>
        <v/>
      </c>
      <c r="U65" s="39" t="str">
        <f t="shared" si="13"/>
        <v/>
      </c>
      <c r="V65" s="39" t="str">
        <f t="shared" si="14"/>
        <v/>
      </c>
      <c r="W65" s="39" t="str">
        <f t="shared" si="15"/>
        <v/>
      </c>
      <c r="X65" s="39" t="str">
        <f t="shared" si="16"/>
        <v/>
      </c>
      <c r="Y65" s="39" t="str">
        <f t="shared" si="17"/>
        <v/>
      </c>
      <c r="Z65" s="39" t="str">
        <f t="shared" si="18"/>
        <v/>
      </c>
      <c r="AA65" s="39" t="str">
        <f t="shared" si="19"/>
        <v/>
      </c>
      <c r="AB65" s="39" t="str">
        <f t="shared" si="20"/>
        <v/>
      </c>
      <c r="AC65" s="39" t="str">
        <f t="shared" si="21"/>
        <v/>
      </c>
      <c r="AD65" s="39" t="str">
        <f t="shared" si="22"/>
        <v/>
      </c>
      <c r="AE65" s="39" t="str">
        <f t="shared" si="23"/>
        <v/>
      </c>
      <c r="AF65" s="39" t="str">
        <f t="shared" si="24"/>
        <v/>
      </c>
      <c r="AG65" s="39" t="str">
        <f t="shared" si="25"/>
        <v/>
      </c>
      <c r="AH65" s="39" t="str">
        <f t="shared" si="26"/>
        <v/>
      </c>
      <c r="AI65" s="39" t="str">
        <f t="shared" si="27"/>
        <v/>
      </c>
      <c r="AJ65" s="39" t="str">
        <f t="shared" si="28"/>
        <v/>
      </c>
      <c r="AK65" s="39" t="str">
        <f t="shared" si="29"/>
        <v/>
      </c>
      <c r="AL65" s="39" t="str">
        <f t="shared" si="30"/>
        <v/>
      </c>
      <c r="AM65" s="39" t="str">
        <f t="shared" si="31"/>
        <v/>
      </c>
      <c r="AN65" s="39" t="str">
        <f t="shared" si="32"/>
        <v/>
      </c>
      <c r="AO65" s="39" t="str">
        <f t="shared" si="33"/>
        <v/>
      </c>
      <c r="AP65" s="39" t="str">
        <f t="shared" si="34"/>
        <v/>
      </c>
      <c r="AQ65" s="39" t="str">
        <f t="shared" si="35"/>
        <v/>
      </c>
      <c r="AR65" s="39" t="str">
        <f t="shared" si="36"/>
        <v/>
      </c>
      <c r="AS65" s="39" t="str">
        <f t="shared" si="37"/>
        <v/>
      </c>
      <c r="AT65" s="39" t="str">
        <f t="shared" si="38"/>
        <v/>
      </c>
      <c r="AU65" s="39" t="str">
        <f t="shared" si="39"/>
        <v/>
      </c>
    </row>
    <row r="66" spans="1:47" x14ac:dyDescent="0.25">
      <c r="A66" s="93"/>
      <c r="B66" s="69"/>
      <c r="C66" s="69"/>
      <c r="H66" s="39">
        <f t="shared" si="40"/>
        <v>0</v>
      </c>
      <c r="I66" s="39">
        <f t="shared" si="41"/>
        <v>0</v>
      </c>
      <c r="J66" s="39">
        <f t="shared" si="42"/>
        <v>0</v>
      </c>
      <c r="M66" s="53"/>
      <c r="N66" s="39" t="str">
        <f t="shared" si="6"/>
        <v/>
      </c>
      <c r="O66" s="39" t="str">
        <f t="shared" si="7"/>
        <v/>
      </c>
      <c r="P66" s="39" t="str">
        <f t="shared" si="8"/>
        <v/>
      </c>
      <c r="Q66" s="39" t="str">
        <f t="shared" si="9"/>
        <v/>
      </c>
      <c r="R66" s="39" t="str">
        <f t="shared" si="10"/>
        <v/>
      </c>
      <c r="S66" s="39" t="str">
        <f t="shared" si="11"/>
        <v/>
      </c>
      <c r="T66" s="39" t="str">
        <f t="shared" si="12"/>
        <v/>
      </c>
      <c r="U66" s="39" t="str">
        <f t="shared" si="13"/>
        <v/>
      </c>
      <c r="V66" s="39" t="str">
        <f t="shared" si="14"/>
        <v/>
      </c>
      <c r="W66" s="39" t="str">
        <f t="shared" si="15"/>
        <v/>
      </c>
      <c r="X66" s="39" t="str">
        <f t="shared" si="16"/>
        <v/>
      </c>
      <c r="Y66" s="39" t="str">
        <f t="shared" si="17"/>
        <v/>
      </c>
      <c r="Z66" s="39" t="str">
        <f t="shared" si="18"/>
        <v/>
      </c>
      <c r="AA66" s="39" t="str">
        <f t="shared" si="19"/>
        <v/>
      </c>
      <c r="AB66" s="39" t="str">
        <f t="shared" si="20"/>
        <v/>
      </c>
      <c r="AC66" s="39" t="str">
        <f t="shared" si="21"/>
        <v/>
      </c>
      <c r="AD66" s="39" t="str">
        <f t="shared" si="22"/>
        <v/>
      </c>
      <c r="AE66" s="39" t="str">
        <f t="shared" si="23"/>
        <v/>
      </c>
      <c r="AF66" s="39" t="str">
        <f t="shared" si="24"/>
        <v/>
      </c>
      <c r="AG66" s="39" t="str">
        <f t="shared" si="25"/>
        <v/>
      </c>
      <c r="AH66" s="39" t="str">
        <f t="shared" si="26"/>
        <v/>
      </c>
      <c r="AI66" s="39" t="str">
        <f t="shared" si="27"/>
        <v/>
      </c>
      <c r="AJ66" s="39" t="str">
        <f t="shared" si="28"/>
        <v/>
      </c>
      <c r="AK66" s="39" t="str">
        <f t="shared" si="29"/>
        <v/>
      </c>
      <c r="AL66" s="39" t="str">
        <f t="shared" si="30"/>
        <v/>
      </c>
      <c r="AM66" s="39" t="str">
        <f t="shared" si="31"/>
        <v/>
      </c>
      <c r="AN66" s="39" t="str">
        <f t="shared" si="32"/>
        <v/>
      </c>
      <c r="AO66" s="39" t="str">
        <f t="shared" si="33"/>
        <v/>
      </c>
      <c r="AP66" s="39" t="str">
        <f t="shared" si="34"/>
        <v/>
      </c>
      <c r="AQ66" s="39" t="str">
        <f t="shared" si="35"/>
        <v/>
      </c>
      <c r="AR66" s="39" t="str">
        <f t="shared" si="36"/>
        <v/>
      </c>
      <c r="AS66" s="39" t="str">
        <f t="shared" si="37"/>
        <v/>
      </c>
      <c r="AT66" s="39" t="str">
        <f t="shared" si="38"/>
        <v/>
      </c>
      <c r="AU66" s="39" t="str">
        <f t="shared" si="39"/>
        <v/>
      </c>
    </row>
    <row r="67" spans="1:47" x14ac:dyDescent="0.25">
      <c r="A67" s="93"/>
      <c r="B67" s="69"/>
      <c r="C67" s="69"/>
      <c r="H67" s="39">
        <f t="shared" si="40"/>
        <v>0</v>
      </c>
      <c r="I67" s="39">
        <f t="shared" si="41"/>
        <v>0</v>
      </c>
      <c r="J67" s="39">
        <f t="shared" si="42"/>
        <v>0</v>
      </c>
      <c r="M67" s="53"/>
      <c r="N67" s="39" t="str">
        <f t="shared" si="6"/>
        <v/>
      </c>
      <c r="O67" s="39" t="str">
        <f t="shared" si="7"/>
        <v/>
      </c>
      <c r="P67" s="39" t="str">
        <f t="shared" si="8"/>
        <v/>
      </c>
      <c r="Q67" s="39" t="str">
        <f t="shared" si="9"/>
        <v/>
      </c>
      <c r="R67" s="39" t="str">
        <f t="shared" si="10"/>
        <v/>
      </c>
      <c r="S67" s="39" t="str">
        <f t="shared" si="11"/>
        <v/>
      </c>
      <c r="T67" s="39" t="str">
        <f t="shared" si="12"/>
        <v/>
      </c>
      <c r="U67" s="39" t="str">
        <f t="shared" si="13"/>
        <v/>
      </c>
      <c r="V67" s="39" t="str">
        <f t="shared" si="14"/>
        <v/>
      </c>
      <c r="W67" s="39" t="str">
        <f t="shared" si="15"/>
        <v/>
      </c>
      <c r="X67" s="39" t="str">
        <f t="shared" si="16"/>
        <v/>
      </c>
      <c r="Y67" s="39" t="str">
        <f t="shared" si="17"/>
        <v/>
      </c>
      <c r="Z67" s="39" t="str">
        <f t="shared" si="18"/>
        <v/>
      </c>
      <c r="AA67" s="39" t="str">
        <f t="shared" si="19"/>
        <v/>
      </c>
      <c r="AB67" s="39" t="str">
        <f t="shared" si="20"/>
        <v/>
      </c>
      <c r="AC67" s="39" t="str">
        <f t="shared" si="21"/>
        <v/>
      </c>
      <c r="AD67" s="39" t="str">
        <f t="shared" si="22"/>
        <v/>
      </c>
      <c r="AE67" s="39" t="str">
        <f t="shared" si="23"/>
        <v/>
      </c>
      <c r="AF67" s="39" t="str">
        <f t="shared" si="24"/>
        <v/>
      </c>
      <c r="AG67" s="39" t="str">
        <f t="shared" si="25"/>
        <v/>
      </c>
      <c r="AH67" s="39" t="str">
        <f t="shared" si="26"/>
        <v/>
      </c>
      <c r="AI67" s="39" t="str">
        <f t="shared" si="27"/>
        <v/>
      </c>
      <c r="AJ67" s="39" t="str">
        <f t="shared" si="28"/>
        <v/>
      </c>
      <c r="AK67" s="39" t="str">
        <f t="shared" si="29"/>
        <v/>
      </c>
      <c r="AL67" s="39" t="str">
        <f t="shared" si="30"/>
        <v/>
      </c>
      <c r="AM67" s="39" t="str">
        <f t="shared" si="31"/>
        <v/>
      </c>
      <c r="AN67" s="39" t="str">
        <f t="shared" si="32"/>
        <v/>
      </c>
      <c r="AO67" s="39" t="str">
        <f t="shared" si="33"/>
        <v/>
      </c>
      <c r="AP67" s="39" t="str">
        <f t="shared" si="34"/>
        <v/>
      </c>
      <c r="AQ67" s="39" t="str">
        <f t="shared" si="35"/>
        <v/>
      </c>
      <c r="AR67" s="39" t="str">
        <f t="shared" si="36"/>
        <v/>
      </c>
      <c r="AS67" s="39" t="str">
        <f t="shared" si="37"/>
        <v/>
      </c>
      <c r="AT67" s="39" t="str">
        <f t="shared" si="38"/>
        <v/>
      </c>
      <c r="AU67" s="39" t="str">
        <f t="shared" si="39"/>
        <v/>
      </c>
    </row>
    <row r="68" spans="1:47" x14ac:dyDescent="0.25">
      <c r="A68" s="93"/>
      <c r="B68" s="69"/>
      <c r="C68" s="69"/>
      <c r="H68" s="39">
        <f t="shared" si="40"/>
        <v>0</v>
      </c>
      <c r="I68" s="39">
        <f t="shared" si="41"/>
        <v>0</v>
      </c>
      <c r="J68" s="39">
        <f t="shared" si="42"/>
        <v>0</v>
      </c>
      <c r="M68" s="53"/>
      <c r="N68" s="39" t="str">
        <f t="shared" si="6"/>
        <v/>
      </c>
      <c r="O68" s="39" t="str">
        <f t="shared" si="7"/>
        <v/>
      </c>
      <c r="P68" s="39" t="str">
        <f t="shared" si="8"/>
        <v/>
      </c>
      <c r="Q68" s="39" t="str">
        <f t="shared" si="9"/>
        <v/>
      </c>
      <c r="R68" s="39" t="str">
        <f t="shared" si="10"/>
        <v/>
      </c>
      <c r="S68" s="39" t="str">
        <f t="shared" si="11"/>
        <v/>
      </c>
      <c r="T68" s="39" t="str">
        <f t="shared" si="12"/>
        <v/>
      </c>
      <c r="U68" s="39" t="str">
        <f t="shared" si="13"/>
        <v/>
      </c>
      <c r="V68" s="39" t="str">
        <f t="shared" si="14"/>
        <v/>
      </c>
      <c r="W68" s="39" t="str">
        <f t="shared" si="15"/>
        <v/>
      </c>
      <c r="X68" s="39" t="str">
        <f t="shared" si="16"/>
        <v/>
      </c>
      <c r="Y68" s="39" t="str">
        <f t="shared" si="17"/>
        <v/>
      </c>
      <c r="Z68" s="39" t="str">
        <f t="shared" si="18"/>
        <v/>
      </c>
      <c r="AA68" s="39" t="str">
        <f t="shared" si="19"/>
        <v/>
      </c>
      <c r="AB68" s="39" t="str">
        <f t="shared" si="20"/>
        <v/>
      </c>
      <c r="AC68" s="39" t="str">
        <f t="shared" si="21"/>
        <v/>
      </c>
      <c r="AD68" s="39" t="str">
        <f t="shared" si="22"/>
        <v/>
      </c>
      <c r="AE68" s="39" t="str">
        <f t="shared" si="23"/>
        <v/>
      </c>
      <c r="AF68" s="39" t="str">
        <f t="shared" si="24"/>
        <v/>
      </c>
      <c r="AG68" s="39" t="str">
        <f t="shared" si="25"/>
        <v/>
      </c>
      <c r="AH68" s="39" t="str">
        <f t="shared" si="26"/>
        <v/>
      </c>
      <c r="AI68" s="39" t="str">
        <f t="shared" si="27"/>
        <v/>
      </c>
      <c r="AJ68" s="39" t="str">
        <f t="shared" si="28"/>
        <v/>
      </c>
      <c r="AK68" s="39" t="str">
        <f t="shared" si="29"/>
        <v/>
      </c>
      <c r="AL68" s="39" t="str">
        <f t="shared" si="30"/>
        <v/>
      </c>
      <c r="AM68" s="39" t="str">
        <f t="shared" si="31"/>
        <v/>
      </c>
      <c r="AN68" s="39" t="str">
        <f t="shared" si="32"/>
        <v/>
      </c>
      <c r="AO68" s="39" t="str">
        <f t="shared" si="33"/>
        <v/>
      </c>
      <c r="AP68" s="39" t="str">
        <f t="shared" si="34"/>
        <v/>
      </c>
      <c r="AQ68" s="39" t="str">
        <f t="shared" si="35"/>
        <v/>
      </c>
      <c r="AR68" s="39" t="str">
        <f t="shared" si="36"/>
        <v/>
      </c>
      <c r="AS68" s="39" t="str">
        <f t="shared" si="37"/>
        <v/>
      </c>
      <c r="AT68" s="39" t="str">
        <f t="shared" si="38"/>
        <v/>
      </c>
      <c r="AU68" s="39" t="str">
        <f t="shared" si="39"/>
        <v/>
      </c>
    </row>
    <row r="69" spans="1:47" x14ac:dyDescent="0.25">
      <c r="A69" s="93"/>
      <c r="B69" s="69"/>
      <c r="C69" s="69"/>
      <c r="H69" s="39">
        <f t="shared" si="40"/>
        <v>0</v>
      </c>
      <c r="I69" s="39">
        <f t="shared" si="41"/>
        <v>0</v>
      </c>
      <c r="J69" s="39">
        <f t="shared" si="42"/>
        <v>0</v>
      </c>
      <c r="M69" s="53"/>
      <c r="N69" s="39" t="str">
        <f t="shared" si="6"/>
        <v/>
      </c>
      <c r="O69" s="39" t="str">
        <f t="shared" si="7"/>
        <v/>
      </c>
      <c r="P69" s="39" t="str">
        <f t="shared" si="8"/>
        <v/>
      </c>
      <c r="Q69" s="39" t="str">
        <f t="shared" si="9"/>
        <v/>
      </c>
      <c r="R69" s="39" t="str">
        <f t="shared" si="10"/>
        <v/>
      </c>
      <c r="S69" s="39" t="str">
        <f t="shared" si="11"/>
        <v/>
      </c>
      <c r="T69" s="39" t="str">
        <f t="shared" si="12"/>
        <v/>
      </c>
      <c r="U69" s="39" t="str">
        <f t="shared" si="13"/>
        <v/>
      </c>
      <c r="V69" s="39" t="str">
        <f t="shared" si="14"/>
        <v/>
      </c>
      <c r="W69" s="39" t="str">
        <f t="shared" si="15"/>
        <v/>
      </c>
      <c r="X69" s="39" t="str">
        <f t="shared" si="16"/>
        <v/>
      </c>
      <c r="Y69" s="39" t="str">
        <f t="shared" si="17"/>
        <v/>
      </c>
      <c r="Z69" s="39" t="str">
        <f t="shared" si="18"/>
        <v/>
      </c>
      <c r="AA69" s="39" t="str">
        <f t="shared" si="19"/>
        <v/>
      </c>
      <c r="AB69" s="39" t="str">
        <f t="shared" si="20"/>
        <v/>
      </c>
      <c r="AC69" s="39" t="str">
        <f t="shared" si="21"/>
        <v/>
      </c>
      <c r="AD69" s="39" t="str">
        <f t="shared" si="22"/>
        <v/>
      </c>
      <c r="AE69" s="39" t="str">
        <f t="shared" si="23"/>
        <v/>
      </c>
      <c r="AF69" s="39" t="str">
        <f t="shared" si="24"/>
        <v/>
      </c>
      <c r="AG69" s="39" t="str">
        <f t="shared" si="25"/>
        <v/>
      </c>
      <c r="AH69" s="39" t="str">
        <f t="shared" si="26"/>
        <v/>
      </c>
      <c r="AI69" s="39" t="str">
        <f t="shared" si="27"/>
        <v/>
      </c>
      <c r="AJ69" s="39" t="str">
        <f t="shared" si="28"/>
        <v/>
      </c>
      <c r="AK69" s="39" t="str">
        <f t="shared" si="29"/>
        <v/>
      </c>
      <c r="AL69" s="39" t="str">
        <f t="shared" si="30"/>
        <v/>
      </c>
      <c r="AM69" s="39" t="str">
        <f t="shared" si="31"/>
        <v/>
      </c>
      <c r="AN69" s="39" t="str">
        <f t="shared" si="32"/>
        <v/>
      </c>
      <c r="AO69" s="39" t="str">
        <f t="shared" si="33"/>
        <v/>
      </c>
      <c r="AP69" s="39" t="str">
        <f t="shared" si="34"/>
        <v/>
      </c>
      <c r="AQ69" s="39" t="str">
        <f t="shared" si="35"/>
        <v/>
      </c>
      <c r="AR69" s="39" t="str">
        <f t="shared" si="36"/>
        <v/>
      </c>
      <c r="AS69" s="39" t="str">
        <f t="shared" si="37"/>
        <v/>
      </c>
      <c r="AT69" s="39" t="str">
        <f t="shared" si="38"/>
        <v/>
      </c>
      <c r="AU69" s="39" t="str">
        <f t="shared" si="39"/>
        <v/>
      </c>
    </row>
    <row r="70" spans="1:47" x14ac:dyDescent="0.25">
      <c r="A70" s="93"/>
      <c r="B70" s="69"/>
      <c r="C70" s="69"/>
      <c r="H70" s="39">
        <f t="shared" si="40"/>
        <v>0</v>
      </c>
      <c r="I70" s="39">
        <f t="shared" si="41"/>
        <v>0</v>
      </c>
      <c r="J70" s="39">
        <f t="shared" si="42"/>
        <v>0</v>
      </c>
      <c r="M70" s="53"/>
      <c r="N70" s="39" t="str">
        <f t="shared" si="6"/>
        <v/>
      </c>
      <c r="O70" s="39" t="str">
        <f t="shared" si="7"/>
        <v/>
      </c>
      <c r="P70" s="39" t="str">
        <f t="shared" si="8"/>
        <v/>
      </c>
      <c r="Q70" s="39" t="str">
        <f t="shared" si="9"/>
        <v/>
      </c>
      <c r="R70" s="39" t="str">
        <f t="shared" si="10"/>
        <v/>
      </c>
      <c r="S70" s="39" t="str">
        <f t="shared" si="11"/>
        <v/>
      </c>
      <c r="T70" s="39" t="str">
        <f t="shared" si="12"/>
        <v/>
      </c>
      <c r="U70" s="39" t="str">
        <f t="shared" si="13"/>
        <v/>
      </c>
      <c r="V70" s="39" t="str">
        <f t="shared" si="14"/>
        <v/>
      </c>
      <c r="W70" s="39" t="str">
        <f t="shared" si="15"/>
        <v/>
      </c>
      <c r="X70" s="39" t="str">
        <f t="shared" si="16"/>
        <v/>
      </c>
      <c r="Y70" s="39" t="str">
        <f t="shared" si="17"/>
        <v/>
      </c>
      <c r="Z70" s="39" t="str">
        <f t="shared" si="18"/>
        <v/>
      </c>
      <c r="AA70" s="39" t="str">
        <f t="shared" si="19"/>
        <v/>
      </c>
      <c r="AB70" s="39" t="str">
        <f t="shared" si="20"/>
        <v/>
      </c>
      <c r="AC70" s="39" t="str">
        <f t="shared" si="21"/>
        <v/>
      </c>
      <c r="AD70" s="39" t="str">
        <f t="shared" si="22"/>
        <v/>
      </c>
      <c r="AE70" s="39" t="str">
        <f t="shared" si="23"/>
        <v/>
      </c>
      <c r="AF70" s="39" t="str">
        <f t="shared" si="24"/>
        <v/>
      </c>
      <c r="AG70" s="39" t="str">
        <f t="shared" si="25"/>
        <v/>
      </c>
      <c r="AH70" s="39" t="str">
        <f t="shared" si="26"/>
        <v/>
      </c>
      <c r="AI70" s="39" t="str">
        <f t="shared" si="27"/>
        <v/>
      </c>
      <c r="AJ70" s="39" t="str">
        <f t="shared" si="28"/>
        <v/>
      </c>
      <c r="AK70" s="39" t="str">
        <f t="shared" si="29"/>
        <v/>
      </c>
      <c r="AL70" s="39" t="str">
        <f t="shared" si="30"/>
        <v/>
      </c>
      <c r="AM70" s="39" t="str">
        <f t="shared" si="31"/>
        <v/>
      </c>
      <c r="AN70" s="39" t="str">
        <f t="shared" si="32"/>
        <v/>
      </c>
      <c r="AO70" s="39" t="str">
        <f t="shared" si="33"/>
        <v/>
      </c>
      <c r="AP70" s="39" t="str">
        <f t="shared" si="34"/>
        <v/>
      </c>
      <c r="AQ70" s="39" t="str">
        <f t="shared" si="35"/>
        <v/>
      </c>
      <c r="AR70" s="39" t="str">
        <f t="shared" si="36"/>
        <v/>
      </c>
      <c r="AS70" s="39" t="str">
        <f t="shared" si="37"/>
        <v/>
      </c>
      <c r="AT70" s="39" t="str">
        <f t="shared" si="38"/>
        <v/>
      </c>
      <c r="AU70" s="39" t="str">
        <f t="shared" si="39"/>
        <v/>
      </c>
    </row>
    <row r="71" spans="1:47" x14ac:dyDescent="0.25">
      <c r="A71" s="93"/>
      <c r="B71" s="69"/>
      <c r="C71" s="69"/>
      <c r="H71" s="39">
        <f t="shared" si="40"/>
        <v>0</v>
      </c>
      <c r="I71" s="39">
        <f t="shared" si="41"/>
        <v>0</v>
      </c>
      <c r="J71" s="39">
        <f t="shared" si="42"/>
        <v>0</v>
      </c>
      <c r="M71" s="53"/>
      <c r="N71" s="39" t="str">
        <f t="shared" si="6"/>
        <v/>
      </c>
      <c r="O71" s="39" t="str">
        <f t="shared" si="7"/>
        <v/>
      </c>
      <c r="P71" s="39" t="str">
        <f t="shared" si="8"/>
        <v/>
      </c>
      <c r="Q71" s="39" t="str">
        <f t="shared" si="9"/>
        <v/>
      </c>
      <c r="R71" s="39" t="str">
        <f t="shared" si="10"/>
        <v/>
      </c>
      <c r="S71" s="39" t="str">
        <f t="shared" si="11"/>
        <v/>
      </c>
      <c r="T71" s="39" t="str">
        <f t="shared" si="12"/>
        <v/>
      </c>
      <c r="U71" s="39" t="str">
        <f t="shared" si="13"/>
        <v/>
      </c>
      <c r="V71" s="39" t="str">
        <f t="shared" si="14"/>
        <v/>
      </c>
      <c r="W71" s="39" t="str">
        <f t="shared" si="15"/>
        <v/>
      </c>
      <c r="X71" s="39" t="str">
        <f t="shared" si="16"/>
        <v/>
      </c>
      <c r="Y71" s="39" t="str">
        <f t="shared" si="17"/>
        <v/>
      </c>
      <c r="Z71" s="39" t="str">
        <f t="shared" si="18"/>
        <v/>
      </c>
      <c r="AA71" s="39" t="str">
        <f t="shared" si="19"/>
        <v/>
      </c>
      <c r="AB71" s="39" t="str">
        <f t="shared" si="20"/>
        <v/>
      </c>
      <c r="AC71" s="39" t="str">
        <f t="shared" si="21"/>
        <v/>
      </c>
      <c r="AD71" s="39" t="str">
        <f t="shared" si="22"/>
        <v/>
      </c>
      <c r="AE71" s="39" t="str">
        <f t="shared" si="23"/>
        <v/>
      </c>
      <c r="AF71" s="39" t="str">
        <f t="shared" si="24"/>
        <v/>
      </c>
      <c r="AG71" s="39" t="str">
        <f t="shared" si="25"/>
        <v/>
      </c>
      <c r="AH71" s="39" t="str">
        <f t="shared" si="26"/>
        <v/>
      </c>
      <c r="AI71" s="39" t="str">
        <f t="shared" si="27"/>
        <v/>
      </c>
      <c r="AJ71" s="39" t="str">
        <f t="shared" si="28"/>
        <v/>
      </c>
      <c r="AK71" s="39" t="str">
        <f t="shared" si="29"/>
        <v/>
      </c>
      <c r="AL71" s="39" t="str">
        <f t="shared" si="30"/>
        <v/>
      </c>
      <c r="AM71" s="39" t="str">
        <f t="shared" si="31"/>
        <v/>
      </c>
      <c r="AN71" s="39" t="str">
        <f t="shared" si="32"/>
        <v/>
      </c>
      <c r="AO71" s="39" t="str">
        <f t="shared" si="33"/>
        <v/>
      </c>
      <c r="AP71" s="39" t="str">
        <f t="shared" si="34"/>
        <v/>
      </c>
      <c r="AQ71" s="39" t="str">
        <f t="shared" si="35"/>
        <v/>
      </c>
      <c r="AR71" s="39" t="str">
        <f t="shared" si="36"/>
        <v/>
      </c>
      <c r="AS71" s="39" t="str">
        <f t="shared" si="37"/>
        <v/>
      </c>
      <c r="AT71" s="39" t="str">
        <f t="shared" si="38"/>
        <v/>
      </c>
      <c r="AU71" s="39" t="str">
        <f t="shared" si="39"/>
        <v/>
      </c>
    </row>
    <row r="72" spans="1:47" x14ac:dyDescent="0.25">
      <c r="A72" s="93"/>
      <c r="B72" s="69"/>
      <c r="C72" s="69"/>
      <c r="H72" s="39">
        <f t="shared" si="40"/>
        <v>0</v>
      </c>
      <c r="I72" s="39">
        <f t="shared" si="41"/>
        <v>0</v>
      </c>
      <c r="J72" s="39">
        <f t="shared" si="42"/>
        <v>0</v>
      </c>
      <c r="M72" s="53"/>
      <c r="N72" s="39" t="str">
        <f t="shared" si="6"/>
        <v/>
      </c>
      <c r="O72" s="39" t="str">
        <f t="shared" si="7"/>
        <v/>
      </c>
      <c r="P72" s="39" t="str">
        <f t="shared" si="8"/>
        <v/>
      </c>
      <c r="Q72" s="39" t="str">
        <f t="shared" si="9"/>
        <v/>
      </c>
      <c r="R72" s="39" t="str">
        <f t="shared" si="10"/>
        <v/>
      </c>
      <c r="S72" s="39" t="str">
        <f t="shared" si="11"/>
        <v/>
      </c>
      <c r="T72" s="39" t="str">
        <f t="shared" si="12"/>
        <v/>
      </c>
      <c r="U72" s="39" t="str">
        <f t="shared" si="13"/>
        <v/>
      </c>
      <c r="V72" s="39" t="str">
        <f t="shared" si="14"/>
        <v/>
      </c>
      <c r="W72" s="39" t="str">
        <f t="shared" si="15"/>
        <v/>
      </c>
      <c r="X72" s="39" t="str">
        <f t="shared" si="16"/>
        <v/>
      </c>
      <c r="Y72" s="39" t="str">
        <f t="shared" si="17"/>
        <v/>
      </c>
      <c r="Z72" s="39" t="str">
        <f t="shared" si="18"/>
        <v/>
      </c>
      <c r="AA72" s="39" t="str">
        <f t="shared" si="19"/>
        <v/>
      </c>
      <c r="AB72" s="39" t="str">
        <f t="shared" si="20"/>
        <v/>
      </c>
      <c r="AC72" s="39" t="str">
        <f t="shared" si="21"/>
        <v/>
      </c>
      <c r="AD72" s="39" t="str">
        <f t="shared" si="22"/>
        <v/>
      </c>
      <c r="AE72" s="39" t="str">
        <f t="shared" si="23"/>
        <v/>
      </c>
      <c r="AF72" s="39" t="str">
        <f t="shared" si="24"/>
        <v/>
      </c>
      <c r="AG72" s="39" t="str">
        <f t="shared" si="25"/>
        <v/>
      </c>
      <c r="AH72" s="39" t="str">
        <f t="shared" si="26"/>
        <v/>
      </c>
      <c r="AI72" s="39" t="str">
        <f t="shared" si="27"/>
        <v/>
      </c>
      <c r="AJ72" s="39" t="str">
        <f t="shared" si="28"/>
        <v/>
      </c>
      <c r="AK72" s="39" t="str">
        <f t="shared" si="29"/>
        <v/>
      </c>
      <c r="AL72" s="39" t="str">
        <f t="shared" si="30"/>
        <v/>
      </c>
      <c r="AM72" s="39" t="str">
        <f t="shared" si="31"/>
        <v/>
      </c>
      <c r="AN72" s="39" t="str">
        <f t="shared" si="32"/>
        <v/>
      </c>
      <c r="AO72" s="39" t="str">
        <f t="shared" si="33"/>
        <v/>
      </c>
      <c r="AP72" s="39" t="str">
        <f t="shared" si="34"/>
        <v/>
      </c>
      <c r="AQ72" s="39" t="str">
        <f t="shared" si="35"/>
        <v/>
      </c>
      <c r="AR72" s="39" t="str">
        <f t="shared" si="36"/>
        <v/>
      </c>
      <c r="AS72" s="39" t="str">
        <f t="shared" si="37"/>
        <v/>
      </c>
      <c r="AT72" s="39" t="str">
        <f t="shared" si="38"/>
        <v/>
      </c>
      <c r="AU72" s="39" t="str">
        <f t="shared" si="39"/>
        <v/>
      </c>
    </row>
    <row r="73" spans="1:47" x14ac:dyDescent="0.25">
      <c r="A73" s="93"/>
      <c r="B73" s="69"/>
      <c r="C73" s="69"/>
      <c r="H73" s="39">
        <f t="shared" si="40"/>
        <v>0</v>
      </c>
      <c r="I73" s="39">
        <f t="shared" si="41"/>
        <v>0</v>
      </c>
      <c r="J73" s="39">
        <f t="shared" si="42"/>
        <v>0</v>
      </c>
      <c r="M73" s="53"/>
      <c r="N73" s="39" t="str">
        <f t="shared" si="6"/>
        <v/>
      </c>
      <c r="O73" s="39" t="str">
        <f t="shared" si="7"/>
        <v/>
      </c>
      <c r="P73" s="39" t="str">
        <f t="shared" si="8"/>
        <v/>
      </c>
      <c r="Q73" s="39" t="str">
        <f t="shared" si="9"/>
        <v/>
      </c>
      <c r="R73" s="39" t="str">
        <f t="shared" si="10"/>
        <v/>
      </c>
      <c r="S73" s="39" t="str">
        <f t="shared" si="11"/>
        <v/>
      </c>
      <c r="T73" s="39" t="str">
        <f t="shared" si="12"/>
        <v/>
      </c>
      <c r="U73" s="39" t="str">
        <f t="shared" si="13"/>
        <v/>
      </c>
      <c r="V73" s="39" t="str">
        <f t="shared" si="14"/>
        <v/>
      </c>
      <c r="W73" s="39" t="str">
        <f t="shared" si="15"/>
        <v/>
      </c>
      <c r="X73" s="39" t="str">
        <f t="shared" si="16"/>
        <v/>
      </c>
      <c r="Y73" s="39" t="str">
        <f t="shared" si="17"/>
        <v/>
      </c>
      <c r="Z73" s="39" t="str">
        <f t="shared" si="18"/>
        <v/>
      </c>
      <c r="AA73" s="39" t="str">
        <f t="shared" si="19"/>
        <v/>
      </c>
      <c r="AB73" s="39" t="str">
        <f t="shared" si="20"/>
        <v/>
      </c>
      <c r="AC73" s="39" t="str">
        <f t="shared" si="21"/>
        <v/>
      </c>
      <c r="AD73" s="39" t="str">
        <f t="shared" si="22"/>
        <v/>
      </c>
      <c r="AE73" s="39" t="str">
        <f t="shared" si="23"/>
        <v/>
      </c>
      <c r="AF73" s="39" t="str">
        <f t="shared" si="24"/>
        <v/>
      </c>
      <c r="AG73" s="39" t="str">
        <f t="shared" si="25"/>
        <v/>
      </c>
      <c r="AH73" s="39" t="str">
        <f t="shared" si="26"/>
        <v/>
      </c>
      <c r="AI73" s="39" t="str">
        <f t="shared" si="27"/>
        <v/>
      </c>
      <c r="AJ73" s="39" t="str">
        <f t="shared" si="28"/>
        <v/>
      </c>
      <c r="AK73" s="39" t="str">
        <f t="shared" si="29"/>
        <v/>
      </c>
      <c r="AL73" s="39" t="str">
        <f t="shared" si="30"/>
        <v/>
      </c>
      <c r="AM73" s="39" t="str">
        <f t="shared" si="31"/>
        <v/>
      </c>
      <c r="AN73" s="39" t="str">
        <f t="shared" si="32"/>
        <v/>
      </c>
      <c r="AO73" s="39" t="str">
        <f t="shared" si="33"/>
        <v/>
      </c>
      <c r="AP73" s="39" t="str">
        <f t="shared" si="34"/>
        <v/>
      </c>
      <c r="AQ73" s="39" t="str">
        <f t="shared" si="35"/>
        <v/>
      </c>
      <c r="AR73" s="39" t="str">
        <f t="shared" si="36"/>
        <v/>
      </c>
      <c r="AS73" s="39" t="str">
        <f t="shared" si="37"/>
        <v/>
      </c>
      <c r="AT73" s="39" t="str">
        <f t="shared" si="38"/>
        <v/>
      </c>
      <c r="AU73" s="39" t="str">
        <f t="shared" si="39"/>
        <v/>
      </c>
    </row>
    <row r="74" spans="1:47" x14ac:dyDescent="0.25">
      <c r="A74" s="93"/>
      <c r="B74" s="69"/>
      <c r="C74" s="69"/>
      <c r="H74" s="39">
        <f t="shared" si="40"/>
        <v>0</v>
      </c>
      <c r="I74" s="39">
        <f t="shared" si="41"/>
        <v>0</v>
      </c>
      <c r="J74" s="39">
        <f t="shared" si="42"/>
        <v>0</v>
      </c>
      <c r="M74" s="53"/>
      <c r="N74" s="39" t="str">
        <f t="shared" si="6"/>
        <v/>
      </c>
      <c r="O74" s="39" t="str">
        <f t="shared" si="7"/>
        <v/>
      </c>
      <c r="P74" s="39" t="str">
        <f t="shared" si="8"/>
        <v/>
      </c>
      <c r="Q74" s="39" t="str">
        <f t="shared" si="9"/>
        <v/>
      </c>
      <c r="R74" s="39" t="str">
        <f t="shared" si="10"/>
        <v/>
      </c>
      <c r="S74" s="39" t="str">
        <f t="shared" si="11"/>
        <v/>
      </c>
      <c r="T74" s="39" t="str">
        <f t="shared" si="12"/>
        <v/>
      </c>
      <c r="U74" s="39" t="str">
        <f t="shared" si="13"/>
        <v/>
      </c>
      <c r="V74" s="39" t="str">
        <f t="shared" si="14"/>
        <v/>
      </c>
      <c r="W74" s="39" t="str">
        <f t="shared" si="15"/>
        <v/>
      </c>
      <c r="X74" s="39" t="str">
        <f t="shared" si="16"/>
        <v/>
      </c>
      <c r="Y74" s="39" t="str">
        <f t="shared" si="17"/>
        <v/>
      </c>
      <c r="Z74" s="39" t="str">
        <f t="shared" si="18"/>
        <v/>
      </c>
      <c r="AA74" s="39" t="str">
        <f t="shared" si="19"/>
        <v/>
      </c>
      <c r="AB74" s="39" t="str">
        <f t="shared" si="20"/>
        <v/>
      </c>
      <c r="AC74" s="39" t="str">
        <f t="shared" si="21"/>
        <v/>
      </c>
      <c r="AD74" s="39" t="str">
        <f t="shared" si="22"/>
        <v/>
      </c>
      <c r="AE74" s="39" t="str">
        <f t="shared" si="23"/>
        <v/>
      </c>
      <c r="AF74" s="39" t="str">
        <f t="shared" si="24"/>
        <v/>
      </c>
      <c r="AG74" s="39" t="str">
        <f t="shared" si="25"/>
        <v/>
      </c>
      <c r="AH74" s="39" t="str">
        <f t="shared" si="26"/>
        <v/>
      </c>
      <c r="AI74" s="39" t="str">
        <f t="shared" si="27"/>
        <v/>
      </c>
      <c r="AJ74" s="39" t="str">
        <f t="shared" si="28"/>
        <v/>
      </c>
      <c r="AK74" s="39" t="str">
        <f t="shared" si="29"/>
        <v/>
      </c>
      <c r="AL74" s="39" t="str">
        <f t="shared" si="30"/>
        <v/>
      </c>
      <c r="AM74" s="39" t="str">
        <f t="shared" si="31"/>
        <v/>
      </c>
      <c r="AN74" s="39" t="str">
        <f t="shared" si="32"/>
        <v/>
      </c>
      <c r="AO74" s="39" t="str">
        <f t="shared" si="33"/>
        <v/>
      </c>
      <c r="AP74" s="39" t="str">
        <f t="shared" si="34"/>
        <v/>
      </c>
      <c r="AQ74" s="39" t="str">
        <f t="shared" si="35"/>
        <v/>
      </c>
      <c r="AR74" s="39" t="str">
        <f t="shared" si="36"/>
        <v/>
      </c>
      <c r="AS74" s="39" t="str">
        <f t="shared" si="37"/>
        <v/>
      </c>
      <c r="AT74" s="39" t="str">
        <f t="shared" si="38"/>
        <v/>
      </c>
      <c r="AU74" s="39" t="str">
        <f t="shared" si="39"/>
        <v/>
      </c>
    </row>
    <row r="75" spans="1:47" x14ac:dyDescent="0.25">
      <c r="A75" s="93"/>
      <c r="B75" s="69"/>
      <c r="C75" s="69"/>
      <c r="H75" s="39">
        <f t="shared" si="40"/>
        <v>0</v>
      </c>
      <c r="I75" s="39">
        <f t="shared" si="41"/>
        <v>0</v>
      </c>
      <c r="J75" s="39">
        <f t="shared" si="42"/>
        <v>0</v>
      </c>
      <c r="M75" s="53"/>
      <c r="N75" s="39" t="str">
        <f t="shared" si="6"/>
        <v/>
      </c>
      <c r="O75" s="39" t="str">
        <f t="shared" si="7"/>
        <v/>
      </c>
      <c r="P75" s="39" t="str">
        <f t="shared" si="8"/>
        <v/>
      </c>
      <c r="Q75" s="39" t="str">
        <f t="shared" si="9"/>
        <v/>
      </c>
      <c r="R75" s="39" t="str">
        <f t="shared" si="10"/>
        <v/>
      </c>
      <c r="S75" s="39" t="str">
        <f t="shared" si="11"/>
        <v/>
      </c>
      <c r="T75" s="39" t="str">
        <f t="shared" si="12"/>
        <v/>
      </c>
      <c r="U75" s="39" t="str">
        <f t="shared" si="13"/>
        <v/>
      </c>
      <c r="V75" s="39" t="str">
        <f t="shared" si="14"/>
        <v/>
      </c>
      <c r="W75" s="39" t="str">
        <f t="shared" si="15"/>
        <v/>
      </c>
      <c r="X75" s="39" t="str">
        <f t="shared" si="16"/>
        <v/>
      </c>
      <c r="Y75" s="39" t="str">
        <f t="shared" si="17"/>
        <v/>
      </c>
      <c r="Z75" s="39" t="str">
        <f t="shared" si="18"/>
        <v/>
      </c>
      <c r="AA75" s="39" t="str">
        <f t="shared" si="19"/>
        <v/>
      </c>
      <c r="AB75" s="39" t="str">
        <f t="shared" si="20"/>
        <v/>
      </c>
      <c r="AC75" s="39" t="str">
        <f t="shared" si="21"/>
        <v/>
      </c>
      <c r="AD75" s="39" t="str">
        <f t="shared" si="22"/>
        <v/>
      </c>
      <c r="AE75" s="39" t="str">
        <f t="shared" si="23"/>
        <v/>
      </c>
      <c r="AF75" s="39" t="str">
        <f t="shared" si="24"/>
        <v/>
      </c>
      <c r="AG75" s="39" t="str">
        <f t="shared" si="25"/>
        <v/>
      </c>
      <c r="AH75" s="39" t="str">
        <f t="shared" si="26"/>
        <v/>
      </c>
      <c r="AI75" s="39" t="str">
        <f t="shared" si="27"/>
        <v/>
      </c>
      <c r="AJ75" s="39" t="str">
        <f t="shared" si="28"/>
        <v/>
      </c>
      <c r="AK75" s="39" t="str">
        <f t="shared" si="29"/>
        <v/>
      </c>
      <c r="AL75" s="39" t="str">
        <f t="shared" si="30"/>
        <v/>
      </c>
      <c r="AM75" s="39" t="str">
        <f t="shared" si="31"/>
        <v/>
      </c>
      <c r="AN75" s="39" t="str">
        <f t="shared" si="32"/>
        <v/>
      </c>
      <c r="AO75" s="39" t="str">
        <f t="shared" si="33"/>
        <v/>
      </c>
      <c r="AP75" s="39" t="str">
        <f t="shared" si="34"/>
        <v/>
      </c>
      <c r="AQ75" s="39" t="str">
        <f t="shared" si="35"/>
        <v/>
      </c>
      <c r="AR75" s="39" t="str">
        <f t="shared" si="36"/>
        <v/>
      </c>
      <c r="AS75" s="39" t="str">
        <f t="shared" si="37"/>
        <v/>
      </c>
      <c r="AT75" s="39" t="str">
        <f t="shared" si="38"/>
        <v/>
      </c>
      <c r="AU75" s="39" t="str">
        <f t="shared" si="39"/>
        <v/>
      </c>
    </row>
    <row r="76" spans="1:47" x14ac:dyDescent="0.25">
      <c r="A76" s="93"/>
      <c r="B76" s="69"/>
      <c r="C76" s="69"/>
      <c r="H76" s="39">
        <f t="shared" si="40"/>
        <v>0</v>
      </c>
      <c r="I76" s="39">
        <f t="shared" si="41"/>
        <v>0</v>
      </c>
      <c r="J76" s="39">
        <f t="shared" si="42"/>
        <v>0</v>
      </c>
      <c r="M76" s="53"/>
      <c r="N76" s="39" t="str">
        <f t="shared" si="6"/>
        <v/>
      </c>
      <c r="O76" s="39" t="str">
        <f t="shared" si="7"/>
        <v/>
      </c>
      <c r="P76" s="39" t="str">
        <f t="shared" si="8"/>
        <v/>
      </c>
      <c r="Q76" s="39" t="str">
        <f t="shared" si="9"/>
        <v/>
      </c>
      <c r="R76" s="39" t="str">
        <f t="shared" si="10"/>
        <v/>
      </c>
      <c r="S76" s="39" t="str">
        <f t="shared" si="11"/>
        <v/>
      </c>
      <c r="T76" s="39" t="str">
        <f t="shared" si="12"/>
        <v/>
      </c>
      <c r="U76" s="39" t="str">
        <f t="shared" si="13"/>
        <v/>
      </c>
      <c r="V76" s="39" t="str">
        <f t="shared" si="14"/>
        <v/>
      </c>
      <c r="W76" s="39" t="str">
        <f t="shared" si="15"/>
        <v/>
      </c>
      <c r="X76" s="39" t="str">
        <f t="shared" si="16"/>
        <v/>
      </c>
      <c r="Y76" s="39" t="str">
        <f t="shared" si="17"/>
        <v/>
      </c>
      <c r="Z76" s="39" t="str">
        <f t="shared" si="18"/>
        <v/>
      </c>
      <c r="AA76" s="39" t="str">
        <f t="shared" si="19"/>
        <v/>
      </c>
      <c r="AB76" s="39" t="str">
        <f t="shared" si="20"/>
        <v/>
      </c>
      <c r="AC76" s="39" t="str">
        <f t="shared" si="21"/>
        <v/>
      </c>
      <c r="AD76" s="39" t="str">
        <f t="shared" si="22"/>
        <v/>
      </c>
      <c r="AE76" s="39" t="str">
        <f t="shared" si="23"/>
        <v/>
      </c>
      <c r="AF76" s="39" t="str">
        <f t="shared" si="24"/>
        <v/>
      </c>
      <c r="AG76" s="39" t="str">
        <f t="shared" si="25"/>
        <v/>
      </c>
      <c r="AH76" s="39" t="str">
        <f t="shared" si="26"/>
        <v/>
      </c>
      <c r="AI76" s="39" t="str">
        <f t="shared" si="27"/>
        <v/>
      </c>
      <c r="AJ76" s="39" t="str">
        <f t="shared" si="28"/>
        <v/>
      </c>
      <c r="AK76" s="39" t="str">
        <f t="shared" si="29"/>
        <v/>
      </c>
      <c r="AL76" s="39" t="str">
        <f t="shared" si="30"/>
        <v/>
      </c>
      <c r="AM76" s="39" t="str">
        <f t="shared" si="31"/>
        <v/>
      </c>
      <c r="AN76" s="39" t="str">
        <f t="shared" si="32"/>
        <v/>
      </c>
      <c r="AO76" s="39" t="str">
        <f t="shared" si="33"/>
        <v/>
      </c>
      <c r="AP76" s="39" t="str">
        <f t="shared" si="34"/>
        <v/>
      </c>
      <c r="AQ76" s="39" t="str">
        <f t="shared" si="35"/>
        <v/>
      </c>
      <c r="AR76" s="39" t="str">
        <f t="shared" si="36"/>
        <v/>
      </c>
      <c r="AS76" s="39" t="str">
        <f t="shared" si="37"/>
        <v/>
      </c>
      <c r="AT76" s="39" t="str">
        <f t="shared" si="38"/>
        <v/>
      </c>
      <c r="AU76" s="39" t="str">
        <f t="shared" si="39"/>
        <v/>
      </c>
    </row>
    <row r="77" spans="1:47" x14ac:dyDescent="0.25">
      <c r="A77" s="93"/>
      <c r="B77" s="69"/>
      <c r="C77" s="69"/>
      <c r="H77" s="39">
        <f t="shared" si="40"/>
        <v>0</v>
      </c>
      <c r="I77" s="39">
        <f t="shared" si="41"/>
        <v>0</v>
      </c>
      <c r="J77" s="39">
        <f t="shared" si="42"/>
        <v>0</v>
      </c>
      <c r="M77" s="53"/>
      <c r="N77" s="39" t="str">
        <f t="shared" si="6"/>
        <v/>
      </c>
      <c r="O77" s="39" t="str">
        <f t="shared" si="7"/>
        <v/>
      </c>
      <c r="P77" s="39" t="str">
        <f t="shared" si="8"/>
        <v/>
      </c>
      <c r="Q77" s="39" t="str">
        <f t="shared" si="9"/>
        <v/>
      </c>
      <c r="R77" s="39" t="str">
        <f t="shared" si="10"/>
        <v/>
      </c>
      <c r="S77" s="39" t="str">
        <f t="shared" si="11"/>
        <v/>
      </c>
      <c r="T77" s="39" t="str">
        <f t="shared" si="12"/>
        <v/>
      </c>
      <c r="U77" s="39" t="str">
        <f t="shared" si="13"/>
        <v/>
      </c>
      <c r="V77" s="39" t="str">
        <f t="shared" si="14"/>
        <v/>
      </c>
      <c r="W77" s="39" t="str">
        <f t="shared" si="15"/>
        <v/>
      </c>
      <c r="X77" s="39" t="str">
        <f t="shared" si="16"/>
        <v/>
      </c>
      <c r="Y77" s="39" t="str">
        <f t="shared" si="17"/>
        <v/>
      </c>
      <c r="Z77" s="39" t="str">
        <f t="shared" si="18"/>
        <v/>
      </c>
      <c r="AA77" s="39" t="str">
        <f t="shared" si="19"/>
        <v/>
      </c>
      <c r="AB77" s="39" t="str">
        <f t="shared" si="20"/>
        <v/>
      </c>
      <c r="AC77" s="39" t="str">
        <f t="shared" si="21"/>
        <v/>
      </c>
      <c r="AD77" s="39" t="str">
        <f t="shared" si="22"/>
        <v/>
      </c>
      <c r="AE77" s="39" t="str">
        <f t="shared" si="23"/>
        <v/>
      </c>
      <c r="AF77" s="39" t="str">
        <f t="shared" si="24"/>
        <v/>
      </c>
      <c r="AG77" s="39" t="str">
        <f t="shared" si="25"/>
        <v/>
      </c>
      <c r="AH77" s="39" t="str">
        <f t="shared" si="26"/>
        <v/>
      </c>
      <c r="AI77" s="39" t="str">
        <f t="shared" si="27"/>
        <v/>
      </c>
      <c r="AJ77" s="39" t="str">
        <f t="shared" si="28"/>
        <v/>
      </c>
      <c r="AK77" s="39" t="str">
        <f t="shared" si="29"/>
        <v/>
      </c>
      <c r="AL77" s="39" t="str">
        <f t="shared" si="30"/>
        <v/>
      </c>
      <c r="AM77" s="39" t="str">
        <f t="shared" si="31"/>
        <v/>
      </c>
      <c r="AN77" s="39" t="str">
        <f t="shared" si="32"/>
        <v/>
      </c>
      <c r="AO77" s="39" t="str">
        <f t="shared" si="33"/>
        <v/>
      </c>
      <c r="AP77" s="39" t="str">
        <f t="shared" si="34"/>
        <v/>
      </c>
      <c r="AQ77" s="39" t="str">
        <f t="shared" si="35"/>
        <v/>
      </c>
      <c r="AR77" s="39" t="str">
        <f t="shared" si="36"/>
        <v/>
      </c>
      <c r="AS77" s="39" t="str">
        <f t="shared" si="37"/>
        <v/>
      </c>
      <c r="AT77" s="39" t="str">
        <f t="shared" si="38"/>
        <v/>
      </c>
      <c r="AU77" s="39" t="str">
        <f t="shared" si="39"/>
        <v/>
      </c>
    </row>
    <row r="78" spans="1:47" x14ac:dyDescent="0.25">
      <c r="A78" s="93"/>
      <c r="B78" s="69"/>
      <c r="C78" s="69"/>
      <c r="H78" s="39">
        <f t="shared" si="40"/>
        <v>0</v>
      </c>
      <c r="I78" s="39">
        <f t="shared" si="41"/>
        <v>0</v>
      </c>
      <c r="J78" s="39">
        <f t="shared" si="42"/>
        <v>0</v>
      </c>
      <c r="M78" s="53"/>
      <c r="N78" s="39" t="str">
        <f t="shared" si="6"/>
        <v/>
      </c>
      <c r="O78" s="39" t="str">
        <f t="shared" si="7"/>
        <v/>
      </c>
      <c r="P78" s="39" t="str">
        <f t="shared" si="8"/>
        <v/>
      </c>
      <c r="Q78" s="39" t="str">
        <f t="shared" si="9"/>
        <v/>
      </c>
      <c r="R78" s="39" t="str">
        <f t="shared" si="10"/>
        <v/>
      </c>
      <c r="S78" s="39" t="str">
        <f t="shared" si="11"/>
        <v/>
      </c>
      <c r="T78" s="39" t="str">
        <f t="shared" si="12"/>
        <v/>
      </c>
      <c r="U78" s="39" t="str">
        <f t="shared" si="13"/>
        <v/>
      </c>
      <c r="V78" s="39" t="str">
        <f t="shared" si="14"/>
        <v/>
      </c>
      <c r="W78" s="39" t="str">
        <f t="shared" si="15"/>
        <v/>
      </c>
      <c r="X78" s="39" t="str">
        <f t="shared" si="16"/>
        <v/>
      </c>
      <c r="Y78" s="39" t="str">
        <f t="shared" si="17"/>
        <v/>
      </c>
      <c r="Z78" s="39" t="str">
        <f t="shared" si="18"/>
        <v/>
      </c>
      <c r="AA78" s="39" t="str">
        <f t="shared" si="19"/>
        <v/>
      </c>
      <c r="AB78" s="39" t="str">
        <f t="shared" si="20"/>
        <v/>
      </c>
      <c r="AC78" s="39" t="str">
        <f t="shared" si="21"/>
        <v/>
      </c>
      <c r="AD78" s="39" t="str">
        <f t="shared" si="22"/>
        <v/>
      </c>
      <c r="AE78" s="39" t="str">
        <f t="shared" si="23"/>
        <v/>
      </c>
      <c r="AF78" s="39" t="str">
        <f t="shared" si="24"/>
        <v/>
      </c>
      <c r="AG78" s="39" t="str">
        <f t="shared" si="25"/>
        <v/>
      </c>
      <c r="AH78" s="39" t="str">
        <f t="shared" si="26"/>
        <v/>
      </c>
      <c r="AI78" s="39" t="str">
        <f t="shared" si="27"/>
        <v/>
      </c>
      <c r="AJ78" s="39" t="str">
        <f t="shared" si="28"/>
        <v/>
      </c>
      <c r="AK78" s="39" t="str">
        <f t="shared" si="29"/>
        <v/>
      </c>
      <c r="AL78" s="39" t="str">
        <f t="shared" si="30"/>
        <v/>
      </c>
      <c r="AM78" s="39" t="str">
        <f t="shared" si="31"/>
        <v/>
      </c>
      <c r="AN78" s="39" t="str">
        <f t="shared" si="32"/>
        <v/>
      </c>
      <c r="AO78" s="39" t="str">
        <f t="shared" si="33"/>
        <v/>
      </c>
      <c r="AP78" s="39" t="str">
        <f t="shared" si="34"/>
        <v/>
      </c>
      <c r="AQ78" s="39" t="str">
        <f t="shared" si="35"/>
        <v/>
      </c>
      <c r="AR78" s="39" t="str">
        <f t="shared" si="36"/>
        <v/>
      </c>
      <c r="AS78" s="39" t="str">
        <f t="shared" si="37"/>
        <v/>
      </c>
      <c r="AT78" s="39" t="str">
        <f t="shared" si="38"/>
        <v/>
      </c>
      <c r="AU78" s="39" t="str">
        <f t="shared" si="39"/>
        <v/>
      </c>
    </row>
    <row r="79" spans="1:47" x14ac:dyDescent="0.25">
      <c r="A79" s="93"/>
      <c r="B79" s="69"/>
      <c r="C79" s="69"/>
      <c r="H79" s="39">
        <f t="shared" si="40"/>
        <v>0</v>
      </c>
      <c r="I79" s="39">
        <f t="shared" si="41"/>
        <v>0</v>
      </c>
      <c r="J79" s="39">
        <f t="shared" si="42"/>
        <v>0</v>
      </c>
      <c r="M79" s="53"/>
      <c r="N79" s="39" t="str">
        <f t="shared" si="6"/>
        <v/>
      </c>
      <c r="O79" s="39" t="str">
        <f t="shared" si="7"/>
        <v/>
      </c>
      <c r="P79" s="39" t="str">
        <f t="shared" si="8"/>
        <v/>
      </c>
      <c r="Q79" s="39" t="str">
        <f t="shared" si="9"/>
        <v/>
      </c>
      <c r="R79" s="39" t="str">
        <f t="shared" si="10"/>
        <v/>
      </c>
      <c r="S79" s="39" t="str">
        <f t="shared" si="11"/>
        <v/>
      </c>
      <c r="T79" s="39" t="str">
        <f t="shared" si="12"/>
        <v/>
      </c>
      <c r="U79" s="39" t="str">
        <f t="shared" si="13"/>
        <v/>
      </c>
      <c r="V79" s="39" t="str">
        <f t="shared" si="14"/>
        <v/>
      </c>
      <c r="W79" s="39" t="str">
        <f t="shared" si="15"/>
        <v/>
      </c>
      <c r="X79" s="39" t="str">
        <f t="shared" si="16"/>
        <v/>
      </c>
      <c r="Y79" s="39" t="str">
        <f t="shared" si="17"/>
        <v/>
      </c>
      <c r="Z79" s="39" t="str">
        <f t="shared" si="18"/>
        <v/>
      </c>
      <c r="AA79" s="39" t="str">
        <f t="shared" si="19"/>
        <v/>
      </c>
      <c r="AB79" s="39" t="str">
        <f t="shared" si="20"/>
        <v/>
      </c>
      <c r="AC79" s="39" t="str">
        <f t="shared" si="21"/>
        <v/>
      </c>
      <c r="AD79" s="39" t="str">
        <f t="shared" si="22"/>
        <v/>
      </c>
      <c r="AE79" s="39" t="str">
        <f t="shared" si="23"/>
        <v/>
      </c>
      <c r="AF79" s="39" t="str">
        <f t="shared" si="24"/>
        <v/>
      </c>
      <c r="AG79" s="39" t="str">
        <f t="shared" si="25"/>
        <v/>
      </c>
      <c r="AH79" s="39" t="str">
        <f t="shared" si="26"/>
        <v/>
      </c>
      <c r="AI79" s="39" t="str">
        <f t="shared" si="27"/>
        <v/>
      </c>
      <c r="AJ79" s="39" t="str">
        <f t="shared" si="28"/>
        <v/>
      </c>
      <c r="AK79" s="39" t="str">
        <f t="shared" si="29"/>
        <v/>
      </c>
      <c r="AL79" s="39" t="str">
        <f t="shared" si="30"/>
        <v/>
      </c>
      <c r="AM79" s="39" t="str">
        <f t="shared" si="31"/>
        <v/>
      </c>
      <c r="AN79" s="39" t="str">
        <f t="shared" si="32"/>
        <v/>
      </c>
      <c r="AO79" s="39" t="str">
        <f t="shared" si="33"/>
        <v/>
      </c>
      <c r="AP79" s="39" t="str">
        <f t="shared" si="34"/>
        <v/>
      </c>
      <c r="AQ79" s="39" t="str">
        <f t="shared" si="35"/>
        <v/>
      </c>
      <c r="AR79" s="39" t="str">
        <f t="shared" si="36"/>
        <v/>
      </c>
      <c r="AS79" s="39" t="str">
        <f t="shared" si="37"/>
        <v/>
      </c>
      <c r="AT79" s="39" t="str">
        <f t="shared" si="38"/>
        <v/>
      </c>
      <c r="AU79" s="39" t="str">
        <f t="shared" si="39"/>
        <v/>
      </c>
    </row>
    <row r="80" spans="1:47" x14ac:dyDescent="0.25">
      <c r="A80" s="93"/>
      <c r="B80" s="69"/>
      <c r="C80" s="69"/>
      <c r="H80" s="39">
        <f t="shared" si="40"/>
        <v>0</v>
      </c>
      <c r="I80" s="39">
        <f t="shared" si="41"/>
        <v>0</v>
      </c>
      <c r="J80" s="39">
        <f t="shared" si="42"/>
        <v>0</v>
      </c>
      <c r="M80" s="53"/>
      <c r="N80" s="39" t="str">
        <f t="shared" si="6"/>
        <v/>
      </c>
      <c r="O80" s="39" t="str">
        <f t="shared" si="7"/>
        <v/>
      </c>
      <c r="P80" s="39" t="str">
        <f t="shared" si="8"/>
        <v/>
      </c>
      <c r="Q80" s="39" t="str">
        <f t="shared" si="9"/>
        <v/>
      </c>
      <c r="R80" s="39" t="str">
        <f t="shared" si="10"/>
        <v/>
      </c>
      <c r="S80" s="39" t="str">
        <f t="shared" si="11"/>
        <v/>
      </c>
      <c r="T80" s="39" t="str">
        <f t="shared" si="12"/>
        <v/>
      </c>
      <c r="U80" s="39" t="str">
        <f t="shared" si="13"/>
        <v/>
      </c>
      <c r="V80" s="39" t="str">
        <f t="shared" si="14"/>
        <v/>
      </c>
      <c r="W80" s="39" t="str">
        <f t="shared" si="15"/>
        <v/>
      </c>
      <c r="X80" s="39" t="str">
        <f t="shared" si="16"/>
        <v/>
      </c>
      <c r="Y80" s="39" t="str">
        <f t="shared" si="17"/>
        <v/>
      </c>
      <c r="Z80" s="39" t="str">
        <f t="shared" si="18"/>
        <v/>
      </c>
      <c r="AA80" s="39" t="str">
        <f t="shared" si="19"/>
        <v/>
      </c>
      <c r="AB80" s="39" t="str">
        <f t="shared" si="20"/>
        <v/>
      </c>
      <c r="AC80" s="39" t="str">
        <f t="shared" si="21"/>
        <v/>
      </c>
      <c r="AD80" s="39" t="str">
        <f t="shared" si="22"/>
        <v/>
      </c>
      <c r="AE80" s="39" t="str">
        <f t="shared" si="23"/>
        <v/>
      </c>
      <c r="AF80" s="39" t="str">
        <f t="shared" si="24"/>
        <v/>
      </c>
      <c r="AG80" s="39" t="str">
        <f t="shared" si="25"/>
        <v/>
      </c>
      <c r="AH80" s="39" t="str">
        <f t="shared" si="26"/>
        <v/>
      </c>
      <c r="AI80" s="39" t="str">
        <f t="shared" si="27"/>
        <v/>
      </c>
      <c r="AJ80" s="39" t="str">
        <f t="shared" si="28"/>
        <v/>
      </c>
      <c r="AK80" s="39" t="str">
        <f t="shared" si="29"/>
        <v/>
      </c>
      <c r="AL80" s="39" t="str">
        <f t="shared" si="30"/>
        <v/>
      </c>
      <c r="AM80" s="39" t="str">
        <f t="shared" si="31"/>
        <v/>
      </c>
      <c r="AN80" s="39" t="str">
        <f t="shared" si="32"/>
        <v/>
      </c>
      <c r="AO80" s="39" t="str">
        <f t="shared" si="33"/>
        <v/>
      </c>
      <c r="AP80" s="39" t="str">
        <f t="shared" si="34"/>
        <v/>
      </c>
      <c r="AQ80" s="39" t="str">
        <f t="shared" si="35"/>
        <v/>
      </c>
      <c r="AR80" s="39" t="str">
        <f t="shared" si="36"/>
        <v/>
      </c>
      <c r="AS80" s="39" t="str">
        <f t="shared" si="37"/>
        <v/>
      </c>
      <c r="AT80" s="39" t="str">
        <f t="shared" si="38"/>
        <v/>
      </c>
      <c r="AU80" s="39" t="str">
        <f t="shared" si="39"/>
        <v/>
      </c>
    </row>
    <row r="81" spans="1:47" x14ac:dyDescent="0.25">
      <c r="A81" s="93"/>
      <c r="B81" s="69"/>
      <c r="C81" s="69"/>
      <c r="H81" s="39">
        <f t="shared" si="40"/>
        <v>0</v>
      </c>
      <c r="I81" s="39">
        <f t="shared" si="41"/>
        <v>0</v>
      </c>
      <c r="J81" s="39">
        <f t="shared" si="42"/>
        <v>0</v>
      </c>
      <c r="M81" s="53"/>
      <c r="N81" s="39" t="str">
        <f t="shared" si="6"/>
        <v/>
      </c>
      <c r="O81" s="39" t="str">
        <f t="shared" si="7"/>
        <v/>
      </c>
      <c r="P81" s="39" t="str">
        <f t="shared" si="8"/>
        <v/>
      </c>
      <c r="Q81" s="39" t="str">
        <f t="shared" si="9"/>
        <v/>
      </c>
      <c r="R81" s="39" t="str">
        <f t="shared" si="10"/>
        <v/>
      </c>
      <c r="S81" s="39" t="str">
        <f t="shared" si="11"/>
        <v/>
      </c>
      <c r="T81" s="39" t="str">
        <f t="shared" si="12"/>
        <v/>
      </c>
      <c r="U81" s="39" t="str">
        <f t="shared" si="13"/>
        <v/>
      </c>
      <c r="V81" s="39" t="str">
        <f t="shared" si="14"/>
        <v/>
      </c>
      <c r="W81" s="39" t="str">
        <f t="shared" si="15"/>
        <v/>
      </c>
      <c r="X81" s="39" t="str">
        <f t="shared" si="16"/>
        <v/>
      </c>
      <c r="Y81" s="39" t="str">
        <f t="shared" si="17"/>
        <v/>
      </c>
      <c r="Z81" s="39" t="str">
        <f t="shared" si="18"/>
        <v/>
      </c>
      <c r="AA81" s="39" t="str">
        <f t="shared" si="19"/>
        <v/>
      </c>
      <c r="AB81" s="39" t="str">
        <f t="shared" si="20"/>
        <v/>
      </c>
      <c r="AC81" s="39" t="str">
        <f t="shared" si="21"/>
        <v/>
      </c>
      <c r="AD81" s="39" t="str">
        <f t="shared" si="22"/>
        <v/>
      </c>
      <c r="AE81" s="39" t="str">
        <f t="shared" si="23"/>
        <v/>
      </c>
      <c r="AF81" s="39" t="str">
        <f t="shared" si="24"/>
        <v/>
      </c>
      <c r="AG81" s="39" t="str">
        <f t="shared" si="25"/>
        <v/>
      </c>
      <c r="AH81" s="39" t="str">
        <f t="shared" si="26"/>
        <v/>
      </c>
      <c r="AI81" s="39" t="str">
        <f t="shared" si="27"/>
        <v/>
      </c>
      <c r="AJ81" s="39" t="str">
        <f t="shared" si="28"/>
        <v/>
      </c>
      <c r="AK81" s="39" t="str">
        <f t="shared" si="29"/>
        <v/>
      </c>
      <c r="AL81" s="39" t="str">
        <f t="shared" si="30"/>
        <v/>
      </c>
      <c r="AM81" s="39" t="str">
        <f t="shared" si="31"/>
        <v/>
      </c>
      <c r="AN81" s="39" t="str">
        <f t="shared" si="32"/>
        <v/>
      </c>
      <c r="AO81" s="39" t="str">
        <f t="shared" si="33"/>
        <v/>
      </c>
      <c r="AP81" s="39" t="str">
        <f t="shared" si="34"/>
        <v/>
      </c>
      <c r="AQ81" s="39" t="str">
        <f t="shared" si="35"/>
        <v/>
      </c>
      <c r="AR81" s="39" t="str">
        <f t="shared" si="36"/>
        <v/>
      </c>
      <c r="AS81" s="39" t="str">
        <f t="shared" si="37"/>
        <v/>
      </c>
      <c r="AT81" s="39" t="str">
        <f t="shared" si="38"/>
        <v/>
      </c>
      <c r="AU81" s="39" t="str">
        <f t="shared" si="39"/>
        <v/>
      </c>
    </row>
    <row r="82" spans="1:47" x14ac:dyDescent="0.25">
      <c r="A82" s="93"/>
      <c r="B82" s="69"/>
      <c r="C82" s="69"/>
      <c r="H82" s="39">
        <f t="shared" si="40"/>
        <v>0</v>
      </c>
      <c r="I82" s="39">
        <f t="shared" si="41"/>
        <v>0</v>
      </c>
      <c r="J82" s="39">
        <f t="shared" si="42"/>
        <v>0</v>
      </c>
      <c r="M82" s="53"/>
      <c r="N82" s="39" t="str">
        <f t="shared" si="6"/>
        <v/>
      </c>
      <c r="O82" s="39" t="str">
        <f t="shared" si="7"/>
        <v/>
      </c>
      <c r="P82" s="39" t="str">
        <f t="shared" si="8"/>
        <v/>
      </c>
      <c r="Q82" s="39" t="str">
        <f t="shared" si="9"/>
        <v/>
      </c>
      <c r="R82" s="39" t="str">
        <f t="shared" si="10"/>
        <v/>
      </c>
      <c r="S82" s="39" t="str">
        <f t="shared" si="11"/>
        <v/>
      </c>
      <c r="T82" s="39" t="str">
        <f t="shared" si="12"/>
        <v/>
      </c>
      <c r="U82" s="39" t="str">
        <f t="shared" si="13"/>
        <v/>
      </c>
      <c r="V82" s="39" t="str">
        <f t="shared" si="14"/>
        <v/>
      </c>
      <c r="W82" s="39" t="str">
        <f t="shared" si="15"/>
        <v/>
      </c>
      <c r="X82" s="39" t="str">
        <f t="shared" si="16"/>
        <v/>
      </c>
      <c r="Y82" s="39" t="str">
        <f t="shared" si="17"/>
        <v/>
      </c>
      <c r="Z82" s="39" t="str">
        <f t="shared" si="18"/>
        <v/>
      </c>
      <c r="AA82" s="39" t="str">
        <f t="shared" si="19"/>
        <v/>
      </c>
      <c r="AB82" s="39" t="str">
        <f t="shared" si="20"/>
        <v/>
      </c>
      <c r="AC82" s="39" t="str">
        <f t="shared" si="21"/>
        <v/>
      </c>
      <c r="AD82" s="39" t="str">
        <f t="shared" si="22"/>
        <v/>
      </c>
      <c r="AE82" s="39" t="str">
        <f t="shared" si="23"/>
        <v/>
      </c>
      <c r="AF82" s="39" t="str">
        <f t="shared" si="24"/>
        <v/>
      </c>
      <c r="AG82" s="39" t="str">
        <f t="shared" si="25"/>
        <v/>
      </c>
      <c r="AH82" s="39" t="str">
        <f t="shared" si="26"/>
        <v/>
      </c>
      <c r="AI82" s="39" t="str">
        <f t="shared" si="27"/>
        <v/>
      </c>
      <c r="AJ82" s="39" t="str">
        <f t="shared" si="28"/>
        <v/>
      </c>
      <c r="AK82" s="39" t="str">
        <f t="shared" si="29"/>
        <v/>
      </c>
      <c r="AL82" s="39" t="str">
        <f t="shared" si="30"/>
        <v/>
      </c>
      <c r="AM82" s="39" t="str">
        <f t="shared" si="31"/>
        <v/>
      </c>
      <c r="AN82" s="39" t="str">
        <f t="shared" si="32"/>
        <v/>
      </c>
      <c r="AO82" s="39" t="str">
        <f t="shared" si="33"/>
        <v/>
      </c>
      <c r="AP82" s="39" t="str">
        <f t="shared" si="34"/>
        <v/>
      </c>
      <c r="AQ82" s="39" t="str">
        <f t="shared" si="35"/>
        <v/>
      </c>
      <c r="AR82" s="39" t="str">
        <f t="shared" si="36"/>
        <v/>
      </c>
      <c r="AS82" s="39" t="str">
        <f t="shared" si="37"/>
        <v/>
      </c>
      <c r="AT82" s="39" t="str">
        <f t="shared" si="38"/>
        <v/>
      </c>
      <c r="AU82" s="39" t="str">
        <f t="shared" si="39"/>
        <v/>
      </c>
    </row>
    <row r="83" spans="1:47" x14ac:dyDescent="0.25">
      <c r="A83" s="93"/>
      <c r="B83" s="69"/>
      <c r="C83" s="69"/>
      <c r="H83" s="39">
        <f t="shared" si="40"/>
        <v>0</v>
      </c>
      <c r="I83" s="39">
        <f t="shared" si="41"/>
        <v>0</v>
      </c>
      <c r="J83" s="39">
        <f t="shared" si="42"/>
        <v>0</v>
      </c>
      <c r="M83" s="53"/>
      <c r="N83" s="39" t="str">
        <f t="shared" si="6"/>
        <v/>
      </c>
      <c r="O83" s="39" t="str">
        <f t="shared" si="7"/>
        <v/>
      </c>
      <c r="P83" s="39" t="str">
        <f t="shared" si="8"/>
        <v/>
      </c>
      <c r="Q83" s="39" t="str">
        <f t="shared" si="9"/>
        <v/>
      </c>
      <c r="R83" s="39" t="str">
        <f t="shared" si="10"/>
        <v/>
      </c>
      <c r="S83" s="39" t="str">
        <f t="shared" si="11"/>
        <v/>
      </c>
      <c r="T83" s="39" t="str">
        <f t="shared" si="12"/>
        <v/>
      </c>
      <c r="U83" s="39" t="str">
        <f t="shared" si="13"/>
        <v/>
      </c>
      <c r="V83" s="39" t="str">
        <f t="shared" si="14"/>
        <v/>
      </c>
      <c r="W83" s="39" t="str">
        <f t="shared" si="15"/>
        <v/>
      </c>
      <c r="X83" s="39" t="str">
        <f t="shared" si="16"/>
        <v/>
      </c>
      <c r="Y83" s="39" t="str">
        <f t="shared" si="17"/>
        <v/>
      </c>
      <c r="Z83" s="39" t="str">
        <f t="shared" si="18"/>
        <v/>
      </c>
      <c r="AA83" s="39" t="str">
        <f t="shared" si="19"/>
        <v/>
      </c>
      <c r="AB83" s="39" t="str">
        <f t="shared" si="20"/>
        <v/>
      </c>
      <c r="AC83" s="39" t="str">
        <f t="shared" si="21"/>
        <v/>
      </c>
      <c r="AD83" s="39" t="str">
        <f t="shared" si="22"/>
        <v/>
      </c>
      <c r="AE83" s="39" t="str">
        <f t="shared" si="23"/>
        <v/>
      </c>
      <c r="AF83" s="39" t="str">
        <f t="shared" si="24"/>
        <v/>
      </c>
      <c r="AG83" s="39" t="str">
        <f t="shared" si="25"/>
        <v/>
      </c>
      <c r="AH83" s="39" t="str">
        <f t="shared" si="26"/>
        <v/>
      </c>
      <c r="AI83" s="39" t="str">
        <f t="shared" si="27"/>
        <v/>
      </c>
      <c r="AJ83" s="39" t="str">
        <f t="shared" si="28"/>
        <v/>
      </c>
      <c r="AK83" s="39" t="str">
        <f t="shared" si="29"/>
        <v/>
      </c>
      <c r="AL83" s="39" t="str">
        <f t="shared" si="30"/>
        <v/>
      </c>
      <c r="AM83" s="39" t="str">
        <f t="shared" si="31"/>
        <v/>
      </c>
      <c r="AN83" s="39" t="str">
        <f t="shared" si="32"/>
        <v/>
      </c>
      <c r="AO83" s="39" t="str">
        <f t="shared" si="33"/>
        <v/>
      </c>
      <c r="AP83" s="39" t="str">
        <f t="shared" si="34"/>
        <v/>
      </c>
      <c r="AQ83" s="39" t="str">
        <f t="shared" si="35"/>
        <v/>
      </c>
      <c r="AR83" s="39" t="str">
        <f t="shared" si="36"/>
        <v/>
      </c>
      <c r="AS83" s="39" t="str">
        <f t="shared" si="37"/>
        <v/>
      </c>
      <c r="AT83" s="39" t="str">
        <f t="shared" si="38"/>
        <v/>
      </c>
      <c r="AU83" s="39" t="str">
        <f t="shared" si="39"/>
        <v/>
      </c>
    </row>
    <row r="84" spans="1:47" x14ac:dyDescent="0.25">
      <c r="A84" s="93"/>
      <c r="B84" s="69"/>
      <c r="C84" s="69"/>
      <c r="H84" s="39">
        <f t="shared" si="40"/>
        <v>0</v>
      </c>
      <c r="I84" s="39">
        <f t="shared" si="41"/>
        <v>0</v>
      </c>
      <c r="J84" s="39">
        <f t="shared" si="42"/>
        <v>0</v>
      </c>
      <c r="M84" s="53"/>
      <c r="N84" s="39" t="str">
        <f t="shared" si="6"/>
        <v/>
      </c>
      <c r="O84" s="39" t="str">
        <f t="shared" si="7"/>
        <v/>
      </c>
      <c r="P84" s="39" t="str">
        <f t="shared" si="8"/>
        <v/>
      </c>
      <c r="Q84" s="39" t="str">
        <f t="shared" si="9"/>
        <v/>
      </c>
      <c r="R84" s="39" t="str">
        <f t="shared" si="10"/>
        <v/>
      </c>
      <c r="S84" s="39" t="str">
        <f t="shared" si="11"/>
        <v/>
      </c>
      <c r="T84" s="39" t="str">
        <f t="shared" si="12"/>
        <v/>
      </c>
      <c r="U84" s="39" t="str">
        <f t="shared" si="13"/>
        <v/>
      </c>
      <c r="V84" s="39" t="str">
        <f t="shared" si="14"/>
        <v/>
      </c>
      <c r="W84" s="39" t="str">
        <f t="shared" si="15"/>
        <v/>
      </c>
      <c r="X84" s="39" t="str">
        <f t="shared" si="16"/>
        <v/>
      </c>
      <c r="Y84" s="39" t="str">
        <f t="shared" si="17"/>
        <v/>
      </c>
      <c r="Z84" s="39" t="str">
        <f t="shared" si="18"/>
        <v/>
      </c>
      <c r="AA84" s="39" t="str">
        <f t="shared" si="19"/>
        <v/>
      </c>
      <c r="AB84" s="39" t="str">
        <f t="shared" si="20"/>
        <v/>
      </c>
      <c r="AC84" s="39" t="str">
        <f t="shared" si="21"/>
        <v/>
      </c>
      <c r="AD84" s="39" t="str">
        <f t="shared" si="22"/>
        <v/>
      </c>
      <c r="AE84" s="39" t="str">
        <f t="shared" si="23"/>
        <v/>
      </c>
      <c r="AF84" s="39" t="str">
        <f t="shared" si="24"/>
        <v/>
      </c>
      <c r="AG84" s="39" t="str">
        <f t="shared" si="25"/>
        <v/>
      </c>
      <c r="AH84" s="39" t="str">
        <f t="shared" si="26"/>
        <v/>
      </c>
      <c r="AI84" s="39" t="str">
        <f t="shared" si="27"/>
        <v/>
      </c>
      <c r="AJ84" s="39" t="str">
        <f t="shared" si="28"/>
        <v/>
      </c>
      <c r="AK84" s="39" t="str">
        <f t="shared" si="29"/>
        <v/>
      </c>
      <c r="AL84" s="39" t="str">
        <f t="shared" si="30"/>
        <v/>
      </c>
      <c r="AM84" s="39" t="str">
        <f t="shared" si="31"/>
        <v/>
      </c>
      <c r="AN84" s="39" t="str">
        <f t="shared" si="32"/>
        <v/>
      </c>
      <c r="AO84" s="39" t="str">
        <f t="shared" si="33"/>
        <v/>
      </c>
      <c r="AP84" s="39" t="str">
        <f t="shared" si="34"/>
        <v/>
      </c>
      <c r="AQ84" s="39" t="str">
        <f t="shared" si="35"/>
        <v/>
      </c>
      <c r="AR84" s="39" t="str">
        <f t="shared" si="36"/>
        <v/>
      </c>
      <c r="AS84" s="39" t="str">
        <f t="shared" si="37"/>
        <v/>
      </c>
      <c r="AT84" s="39" t="str">
        <f t="shared" si="38"/>
        <v/>
      </c>
      <c r="AU84" s="39" t="str">
        <f t="shared" si="39"/>
        <v/>
      </c>
    </row>
    <row r="85" spans="1:47" x14ac:dyDescent="0.25">
      <c r="A85" s="93"/>
      <c r="B85" s="69"/>
      <c r="C85" s="69"/>
      <c r="H85" s="39">
        <f t="shared" si="40"/>
        <v>0</v>
      </c>
      <c r="I85" s="39">
        <f t="shared" si="41"/>
        <v>0</v>
      </c>
      <c r="J85" s="39">
        <f t="shared" si="42"/>
        <v>0</v>
      </c>
      <c r="M85" s="53"/>
      <c r="N85" s="39" t="str">
        <f t="shared" si="6"/>
        <v/>
      </c>
      <c r="O85" s="39" t="str">
        <f t="shared" si="7"/>
        <v/>
      </c>
      <c r="P85" s="39" t="str">
        <f t="shared" si="8"/>
        <v/>
      </c>
      <c r="Q85" s="39" t="str">
        <f t="shared" si="9"/>
        <v/>
      </c>
      <c r="R85" s="39" t="str">
        <f t="shared" si="10"/>
        <v/>
      </c>
      <c r="S85" s="39" t="str">
        <f t="shared" si="11"/>
        <v/>
      </c>
      <c r="T85" s="39" t="str">
        <f t="shared" si="12"/>
        <v/>
      </c>
      <c r="U85" s="39" t="str">
        <f t="shared" si="13"/>
        <v/>
      </c>
      <c r="V85" s="39" t="str">
        <f t="shared" si="14"/>
        <v/>
      </c>
      <c r="W85" s="39" t="str">
        <f t="shared" si="15"/>
        <v/>
      </c>
      <c r="X85" s="39" t="str">
        <f t="shared" si="16"/>
        <v/>
      </c>
      <c r="Y85" s="39" t="str">
        <f t="shared" si="17"/>
        <v/>
      </c>
      <c r="Z85" s="39" t="str">
        <f t="shared" si="18"/>
        <v/>
      </c>
      <c r="AA85" s="39" t="str">
        <f t="shared" si="19"/>
        <v/>
      </c>
      <c r="AB85" s="39" t="str">
        <f t="shared" si="20"/>
        <v/>
      </c>
      <c r="AC85" s="39" t="str">
        <f t="shared" si="21"/>
        <v/>
      </c>
      <c r="AD85" s="39" t="str">
        <f t="shared" si="22"/>
        <v/>
      </c>
      <c r="AE85" s="39" t="str">
        <f t="shared" si="23"/>
        <v/>
      </c>
      <c r="AF85" s="39" t="str">
        <f t="shared" si="24"/>
        <v/>
      </c>
      <c r="AG85" s="39" t="str">
        <f t="shared" si="25"/>
        <v/>
      </c>
      <c r="AH85" s="39" t="str">
        <f t="shared" si="26"/>
        <v/>
      </c>
      <c r="AI85" s="39" t="str">
        <f t="shared" si="27"/>
        <v/>
      </c>
      <c r="AJ85" s="39" t="str">
        <f t="shared" si="28"/>
        <v/>
      </c>
      <c r="AK85" s="39" t="str">
        <f t="shared" si="29"/>
        <v/>
      </c>
      <c r="AL85" s="39" t="str">
        <f t="shared" si="30"/>
        <v/>
      </c>
      <c r="AM85" s="39" t="str">
        <f t="shared" si="31"/>
        <v/>
      </c>
      <c r="AN85" s="39" t="str">
        <f t="shared" si="32"/>
        <v/>
      </c>
      <c r="AO85" s="39" t="str">
        <f t="shared" si="33"/>
        <v/>
      </c>
      <c r="AP85" s="39" t="str">
        <f t="shared" si="34"/>
        <v/>
      </c>
      <c r="AQ85" s="39" t="str">
        <f t="shared" si="35"/>
        <v/>
      </c>
      <c r="AR85" s="39" t="str">
        <f t="shared" si="36"/>
        <v/>
      </c>
      <c r="AS85" s="39" t="str">
        <f t="shared" si="37"/>
        <v/>
      </c>
      <c r="AT85" s="39" t="str">
        <f t="shared" si="38"/>
        <v/>
      </c>
      <c r="AU85" s="39" t="str">
        <f t="shared" si="39"/>
        <v/>
      </c>
    </row>
    <row r="86" spans="1:47" x14ac:dyDescent="0.25">
      <c r="A86" s="93"/>
      <c r="B86" s="69"/>
      <c r="C86" s="69"/>
      <c r="H86" s="39">
        <f t="shared" si="40"/>
        <v>0</v>
      </c>
      <c r="I86" s="39">
        <f t="shared" si="41"/>
        <v>0</v>
      </c>
      <c r="J86" s="39">
        <f t="shared" si="42"/>
        <v>0</v>
      </c>
      <c r="M86" s="53"/>
      <c r="N86" s="39" t="str">
        <f t="shared" si="6"/>
        <v/>
      </c>
      <c r="O86" s="39" t="str">
        <f t="shared" si="7"/>
        <v/>
      </c>
      <c r="P86" s="39" t="str">
        <f t="shared" si="8"/>
        <v/>
      </c>
      <c r="Q86" s="39" t="str">
        <f t="shared" si="9"/>
        <v/>
      </c>
      <c r="R86" s="39" t="str">
        <f t="shared" si="10"/>
        <v/>
      </c>
      <c r="S86" s="39" t="str">
        <f t="shared" si="11"/>
        <v/>
      </c>
      <c r="T86" s="39" t="str">
        <f t="shared" si="12"/>
        <v/>
      </c>
      <c r="U86" s="39" t="str">
        <f t="shared" si="13"/>
        <v/>
      </c>
      <c r="V86" s="39" t="str">
        <f t="shared" si="14"/>
        <v/>
      </c>
      <c r="W86" s="39" t="str">
        <f t="shared" si="15"/>
        <v/>
      </c>
      <c r="X86" s="39" t="str">
        <f t="shared" si="16"/>
        <v/>
      </c>
      <c r="Y86" s="39" t="str">
        <f t="shared" si="17"/>
        <v/>
      </c>
      <c r="Z86" s="39" t="str">
        <f t="shared" si="18"/>
        <v/>
      </c>
      <c r="AA86" s="39" t="str">
        <f t="shared" si="19"/>
        <v/>
      </c>
      <c r="AB86" s="39" t="str">
        <f t="shared" si="20"/>
        <v/>
      </c>
      <c r="AC86" s="39" t="str">
        <f t="shared" si="21"/>
        <v/>
      </c>
      <c r="AD86" s="39" t="str">
        <f t="shared" si="22"/>
        <v/>
      </c>
      <c r="AE86" s="39" t="str">
        <f t="shared" si="23"/>
        <v/>
      </c>
      <c r="AF86" s="39" t="str">
        <f t="shared" si="24"/>
        <v/>
      </c>
      <c r="AG86" s="39" t="str">
        <f t="shared" si="25"/>
        <v/>
      </c>
      <c r="AH86" s="39" t="str">
        <f t="shared" si="26"/>
        <v/>
      </c>
      <c r="AI86" s="39" t="str">
        <f t="shared" si="27"/>
        <v/>
      </c>
      <c r="AJ86" s="39" t="str">
        <f t="shared" si="28"/>
        <v/>
      </c>
      <c r="AK86" s="39" t="str">
        <f t="shared" si="29"/>
        <v/>
      </c>
      <c r="AL86" s="39" t="str">
        <f t="shared" si="30"/>
        <v/>
      </c>
      <c r="AM86" s="39" t="str">
        <f t="shared" si="31"/>
        <v/>
      </c>
      <c r="AN86" s="39" t="str">
        <f t="shared" si="32"/>
        <v/>
      </c>
      <c r="AO86" s="39" t="str">
        <f t="shared" si="33"/>
        <v/>
      </c>
      <c r="AP86" s="39" t="str">
        <f t="shared" si="34"/>
        <v/>
      </c>
      <c r="AQ86" s="39" t="str">
        <f t="shared" si="35"/>
        <v/>
      </c>
      <c r="AR86" s="39" t="str">
        <f t="shared" si="36"/>
        <v/>
      </c>
      <c r="AS86" s="39" t="str">
        <f t="shared" si="37"/>
        <v/>
      </c>
      <c r="AT86" s="39" t="str">
        <f t="shared" si="38"/>
        <v/>
      </c>
      <c r="AU86" s="39" t="str">
        <f t="shared" si="39"/>
        <v/>
      </c>
    </row>
    <row r="87" spans="1:47" x14ac:dyDescent="0.25">
      <c r="A87" s="93"/>
      <c r="B87" s="69"/>
      <c r="C87" s="69"/>
      <c r="H87" s="39">
        <f t="shared" si="40"/>
        <v>0</v>
      </c>
      <c r="I87" s="39">
        <f t="shared" si="41"/>
        <v>0</v>
      </c>
      <c r="J87" s="39">
        <f t="shared" si="42"/>
        <v>0</v>
      </c>
      <c r="M87" s="53"/>
      <c r="N87" s="39" t="str">
        <f t="shared" si="6"/>
        <v/>
      </c>
      <c r="O87" s="39" t="str">
        <f t="shared" si="7"/>
        <v/>
      </c>
      <c r="P87" s="39" t="str">
        <f t="shared" si="8"/>
        <v/>
      </c>
      <c r="Q87" s="39" t="str">
        <f t="shared" si="9"/>
        <v/>
      </c>
      <c r="R87" s="39" t="str">
        <f t="shared" si="10"/>
        <v/>
      </c>
      <c r="S87" s="39" t="str">
        <f t="shared" si="11"/>
        <v/>
      </c>
      <c r="T87" s="39" t="str">
        <f t="shared" si="12"/>
        <v/>
      </c>
      <c r="U87" s="39" t="str">
        <f t="shared" si="13"/>
        <v/>
      </c>
      <c r="V87" s="39" t="str">
        <f t="shared" si="14"/>
        <v/>
      </c>
      <c r="W87" s="39" t="str">
        <f t="shared" si="15"/>
        <v/>
      </c>
      <c r="X87" s="39" t="str">
        <f t="shared" si="16"/>
        <v/>
      </c>
      <c r="Y87" s="39" t="str">
        <f t="shared" si="17"/>
        <v/>
      </c>
      <c r="Z87" s="39" t="str">
        <f t="shared" si="18"/>
        <v/>
      </c>
      <c r="AA87" s="39" t="str">
        <f t="shared" si="19"/>
        <v/>
      </c>
      <c r="AB87" s="39" t="str">
        <f t="shared" si="20"/>
        <v/>
      </c>
      <c r="AC87" s="39" t="str">
        <f t="shared" si="21"/>
        <v/>
      </c>
      <c r="AD87" s="39" t="str">
        <f t="shared" si="22"/>
        <v/>
      </c>
      <c r="AE87" s="39" t="str">
        <f t="shared" si="23"/>
        <v/>
      </c>
      <c r="AF87" s="39" t="str">
        <f t="shared" si="24"/>
        <v/>
      </c>
      <c r="AG87" s="39" t="str">
        <f t="shared" si="25"/>
        <v/>
      </c>
      <c r="AH87" s="39" t="str">
        <f t="shared" si="26"/>
        <v/>
      </c>
      <c r="AI87" s="39" t="str">
        <f t="shared" si="27"/>
        <v/>
      </c>
      <c r="AJ87" s="39" t="str">
        <f t="shared" si="28"/>
        <v/>
      </c>
      <c r="AK87" s="39" t="str">
        <f t="shared" si="29"/>
        <v/>
      </c>
      <c r="AL87" s="39" t="str">
        <f t="shared" si="30"/>
        <v/>
      </c>
      <c r="AM87" s="39" t="str">
        <f t="shared" si="31"/>
        <v/>
      </c>
      <c r="AN87" s="39" t="str">
        <f t="shared" si="32"/>
        <v/>
      </c>
      <c r="AO87" s="39" t="str">
        <f t="shared" si="33"/>
        <v/>
      </c>
      <c r="AP87" s="39" t="str">
        <f t="shared" si="34"/>
        <v/>
      </c>
      <c r="AQ87" s="39" t="str">
        <f t="shared" si="35"/>
        <v/>
      </c>
      <c r="AR87" s="39" t="str">
        <f t="shared" si="36"/>
        <v/>
      </c>
      <c r="AS87" s="39" t="str">
        <f t="shared" si="37"/>
        <v/>
      </c>
      <c r="AT87" s="39" t="str">
        <f t="shared" si="38"/>
        <v/>
      </c>
      <c r="AU87" s="39" t="str">
        <f t="shared" si="39"/>
        <v/>
      </c>
    </row>
    <row r="88" spans="1:47" x14ac:dyDescent="0.25">
      <c r="A88" s="93"/>
      <c r="B88" s="69"/>
      <c r="C88" s="69"/>
      <c r="H88" s="39">
        <f t="shared" si="40"/>
        <v>0</v>
      </c>
      <c r="I88" s="39">
        <f t="shared" si="41"/>
        <v>0</v>
      </c>
      <c r="J88" s="39">
        <f t="shared" si="42"/>
        <v>0</v>
      </c>
      <c r="M88" s="53"/>
      <c r="N88" s="39" t="str">
        <f t="shared" si="6"/>
        <v/>
      </c>
      <c r="O88" s="39" t="str">
        <f t="shared" si="7"/>
        <v/>
      </c>
      <c r="P88" s="39" t="str">
        <f t="shared" si="8"/>
        <v/>
      </c>
      <c r="Q88" s="39" t="str">
        <f t="shared" si="9"/>
        <v/>
      </c>
      <c r="R88" s="39" t="str">
        <f t="shared" si="10"/>
        <v/>
      </c>
      <c r="S88" s="39" t="str">
        <f t="shared" si="11"/>
        <v/>
      </c>
      <c r="T88" s="39" t="str">
        <f t="shared" si="12"/>
        <v/>
      </c>
      <c r="U88" s="39" t="str">
        <f t="shared" si="13"/>
        <v/>
      </c>
      <c r="V88" s="39" t="str">
        <f t="shared" si="14"/>
        <v/>
      </c>
      <c r="W88" s="39" t="str">
        <f t="shared" si="15"/>
        <v/>
      </c>
      <c r="X88" s="39" t="str">
        <f t="shared" si="16"/>
        <v/>
      </c>
      <c r="Y88" s="39" t="str">
        <f t="shared" si="17"/>
        <v/>
      </c>
      <c r="Z88" s="39" t="str">
        <f t="shared" si="18"/>
        <v/>
      </c>
      <c r="AA88" s="39" t="str">
        <f t="shared" si="19"/>
        <v/>
      </c>
      <c r="AB88" s="39" t="str">
        <f t="shared" si="20"/>
        <v/>
      </c>
      <c r="AC88" s="39" t="str">
        <f t="shared" si="21"/>
        <v/>
      </c>
      <c r="AD88" s="39" t="str">
        <f t="shared" si="22"/>
        <v/>
      </c>
      <c r="AE88" s="39" t="str">
        <f t="shared" si="23"/>
        <v/>
      </c>
      <c r="AF88" s="39" t="str">
        <f t="shared" si="24"/>
        <v/>
      </c>
      <c r="AG88" s="39" t="str">
        <f t="shared" si="25"/>
        <v/>
      </c>
      <c r="AH88" s="39" t="str">
        <f t="shared" si="26"/>
        <v/>
      </c>
      <c r="AI88" s="39" t="str">
        <f t="shared" si="27"/>
        <v/>
      </c>
      <c r="AJ88" s="39" t="str">
        <f t="shared" si="28"/>
        <v/>
      </c>
      <c r="AK88" s="39" t="str">
        <f t="shared" si="29"/>
        <v/>
      </c>
      <c r="AL88" s="39" t="str">
        <f t="shared" si="30"/>
        <v/>
      </c>
      <c r="AM88" s="39" t="str">
        <f t="shared" si="31"/>
        <v/>
      </c>
      <c r="AN88" s="39" t="str">
        <f t="shared" si="32"/>
        <v/>
      </c>
      <c r="AO88" s="39" t="str">
        <f t="shared" si="33"/>
        <v/>
      </c>
      <c r="AP88" s="39" t="str">
        <f t="shared" si="34"/>
        <v/>
      </c>
      <c r="AQ88" s="39" t="str">
        <f t="shared" si="35"/>
        <v/>
      </c>
      <c r="AR88" s="39" t="str">
        <f t="shared" si="36"/>
        <v/>
      </c>
      <c r="AS88" s="39" t="str">
        <f t="shared" si="37"/>
        <v/>
      </c>
      <c r="AT88" s="39" t="str">
        <f t="shared" si="38"/>
        <v/>
      </c>
      <c r="AU88" s="39" t="str">
        <f t="shared" si="39"/>
        <v/>
      </c>
    </row>
    <row r="89" spans="1:47" x14ac:dyDescent="0.25">
      <c r="A89" s="93"/>
      <c r="B89" s="69"/>
      <c r="C89" s="69"/>
      <c r="H89" s="39">
        <f t="shared" si="40"/>
        <v>0</v>
      </c>
      <c r="I89" s="39">
        <f t="shared" si="41"/>
        <v>0</v>
      </c>
      <c r="J89" s="39">
        <f t="shared" si="42"/>
        <v>0</v>
      </c>
      <c r="M89" s="53"/>
      <c r="N89" s="39" t="str">
        <f t="shared" si="6"/>
        <v/>
      </c>
      <c r="O89" s="39" t="str">
        <f t="shared" si="7"/>
        <v/>
      </c>
      <c r="P89" s="39" t="str">
        <f t="shared" si="8"/>
        <v/>
      </c>
      <c r="Q89" s="39" t="str">
        <f t="shared" si="9"/>
        <v/>
      </c>
      <c r="R89" s="39" t="str">
        <f t="shared" si="10"/>
        <v/>
      </c>
      <c r="S89" s="39" t="str">
        <f t="shared" si="11"/>
        <v/>
      </c>
      <c r="T89" s="39" t="str">
        <f t="shared" si="12"/>
        <v/>
      </c>
      <c r="U89" s="39" t="str">
        <f t="shared" si="13"/>
        <v/>
      </c>
      <c r="V89" s="39" t="str">
        <f t="shared" si="14"/>
        <v/>
      </c>
      <c r="W89" s="39" t="str">
        <f t="shared" si="15"/>
        <v/>
      </c>
      <c r="X89" s="39" t="str">
        <f t="shared" si="16"/>
        <v/>
      </c>
      <c r="Y89" s="39" t="str">
        <f t="shared" si="17"/>
        <v/>
      </c>
      <c r="Z89" s="39" t="str">
        <f t="shared" si="18"/>
        <v/>
      </c>
      <c r="AA89" s="39" t="str">
        <f t="shared" si="19"/>
        <v/>
      </c>
      <c r="AB89" s="39" t="str">
        <f t="shared" si="20"/>
        <v/>
      </c>
      <c r="AC89" s="39" t="str">
        <f t="shared" si="21"/>
        <v/>
      </c>
      <c r="AD89" s="39" t="str">
        <f t="shared" si="22"/>
        <v/>
      </c>
      <c r="AE89" s="39" t="str">
        <f t="shared" si="23"/>
        <v/>
      </c>
      <c r="AF89" s="39" t="str">
        <f t="shared" si="24"/>
        <v/>
      </c>
      <c r="AG89" s="39" t="str">
        <f t="shared" si="25"/>
        <v/>
      </c>
      <c r="AH89" s="39" t="str">
        <f t="shared" si="26"/>
        <v/>
      </c>
      <c r="AI89" s="39" t="str">
        <f t="shared" si="27"/>
        <v/>
      </c>
      <c r="AJ89" s="39" t="str">
        <f t="shared" si="28"/>
        <v/>
      </c>
      <c r="AK89" s="39" t="str">
        <f t="shared" si="29"/>
        <v/>
      </c>
      <c r="AL89" s="39" t="str">
        <f t="shared" si="30"/>
        <v/>
      </c>
      <c r="AM89" s="39" t="str">
        <f t="shared" si="31"/>
        <v/>
      </c>
      <c r="AN89" s="39" t="str">
        <f t="shared" si="32"/>
        <v/>
      </c>
      <c r="AO89" s="39" t="str">
        <f t="shared" si="33"/>
        <v/>
      </c>
      <c r="AP89" s="39" t="str">
        <f t="shared" si="34"/>
        <v/>
      </c>
      <c r="AQ89" s="39" t="str">
        <f t="shared" si="35"/>
        <v/>
      </c>
      <c r="AR89" s="39" t="str">
        <f t="shared" si="36"/>
        <v/>
      </c>
      <c r="AS89" s="39" t="str">
        <f t="shared" si="37"/>
        <v/>
      </c>
      <c r="AT89" s="39" t="str">
        <f t="shared" si="38"/>
        <v/>
      </c>
      <c r="AU89" s="39" t="str">
        <f t="shared" si="39"/>
        <v/>
      </c>
    </row>
    <row r="90" spans="1:47" x14ac:dyDescent="0.25">
      <c r="A90" s="93"/>
      <c r="B90" s="69"/>
      <c r="C90" s="69"/>
      <c r="H90" s="39">
        <f t="shared" si="40"/>
        <v>0</v>
      </c>
      <c r="I90" s="39">
        <f t="shared" si="41"/>
        <v>0</v>
      </c>
      <c r="J90" s="39">
        <f t="shared" si="42"/>
        <v>0</v>
      </c>
      <c r="M90" s="53"/>
      <c r="N90" s="39" t="str">
        <f t="shared" si="6"/>
        <v/>
      </c>
      <c r="O90" s="39" t="str">
        <f t="shared" si="7"/>
        <v/>
      </c>
      <c r="P90" s="39" t="str">
        <f t="shared" si="8"/>
        <v/>
      </c>
      <c r="Q90" s="39" t="str">
        <f t="shared" si="9"/>
        <v/>
      </c>
      <c r="R90" s="39" t="str">
        <f t="shared" si="10"/>
        <v/>
      </c>
      <c r="S90" s="39" t="str">
        <f t="shared" si="11"/>
        <v/>
      </c>
      <c r="T90" s="39" t="str">
        <f t="shared" si="12"/>
        <v/>
      </c>
      <c r="U90" s="39" t="str">
        <f t="shared" si="13"/>
        <v/>
      </c>
      <c r="V90" s="39" t="str">
        <f t="shared" si="14"/>
        <v/>
      </c>
      <c r="W90" s="39" t="str">
        <f t="shared" si="15"/>
        <v/>
      </c>
      <c r="X90" s="39" t="str">
        <f t="shared" si="16"/>
        <v/>
      </c>
      <c r="Y90" s="39" t="str">
        <f t="shared" si="17"/>
        <v/>
      </c>
      <c r="Z90" s="39" t="str">
        <f t="shared" si="18"/>
        <v/>
      </c>
      <c r="AA90" s="39" t="str">
        <f t="shared" si="19"/>
        <v/>
      </c>
      <c r="AB90" s="39" t="str">
        <f t="shared" si="20"/>
        <v/>
      </c>
      <c r="AC90" s="39" t="str">
        <f t="shared" si="21"/>
        <v/>
      </c>
      <c r="AD90" s="39" t="str">
        <f t="shared" si="22"/>
        <v/>
      </c>
      <c r="AE90" s="39" t="str">
        <f t="shared" si="23"/>
        <v/>
      </c>
      <c r="AF90" s="39" t="str">
        <f t="shared" si="24"/>
        <v/>
      </c>
      <c r="AG90" s="39" t="str">
        <f t="shared" si="25"/>
        <v/>
      </c>
      <c r="AH90" s="39" t="str">
        <f t="shared" si="26"/>
        <v/>
      </c>
      <c r="AI90" s="39" t="str">
        <f t="shared" si="27"/>
        <v/>
      </c>
      <c r="AJ90" s="39" t="str">
        <f t="shared" si="28"/>
        <v/>
      </c>
      <c r="AK90" s="39" t="str">
        <f t="shared" si="29"/>
        <v/>
      </c>
      <c r="AL90" s="39" t="str">
        <f t="shared" si="30"/>
        <v/>
      </c>
      <c r="AM90" s="39" t="str">
        <f t="shared" si="31"/>
        <v/>
      </c>
      <c r="AN90" s="39" t="str">
        <f t="shared" si="32"/>
        <v/>
      </c>
      <c r="AO90" s="39" t="str">
        <f t="shared" si="33"/>
        <v/>
      </c>
      <c r="AP90" s="39" t="str">
        <f t="shared" si="34"/>
        <v/>
      </c>
      <c r="AQ90" s="39" t="str">
        <f t="shared" si="35"/>
        <v/>
      </c>
      <c r="AR90" s="39" t="str">
        <f t="shared" si="36"/>
        <v/>
      </c>
      <c r="AS90" s="39" t="str">
        <f t="shared" si="37"/>
        <v/>
      </c>
      <c r="AT90" s="39" t="str">
        <f t="shared" si="38"/>
        <v/>
      </c>
      <c r="AU90" s="39" t="str">
        <f t="shared" si="39"/>
        <v/>
      </c>
    </row>
    <row r="91" spans="1:47" x14ac:dyDescent="0.25">
      <c r="A91" s="93"/>
      <c r="B91" s="69"/>
      <c r="C91" s="94"/>
      <c r="H91" s="39">
        <f t="shared" si="40"/>
        <v>0</v>
      </c>
      <c r="I91" s="39">
        <f t="shared" si="41"/>
        <v>0</v>
      </c>
      <c r="J91" s="39">
        <f t="shared" si="42"/>
        <v>0</v>
      </c>
      <c r="M91" s="53"/>
      <c r="N91" s="39" t="str">
        <f t="shared" si="6"/>
        <v/>
      </c>
      <c r="O91" s="39" t="str">
        <f t="shared" si="7"/>
        <v/>
      </c>
      <c r="P91" s="39" t="str">
        <f t="shared" si="8"/>
        <v/>
      </c>
      <c r="Q91" s="39" t="str">
        <f t="shared" si="9"/>
        <v/>
      </c>
      <c r="R91" s="39" t="str">
        <f t="shared" si="10"/>
        <v/>
      </c>
      <c r="S91" s="39" t="str">
        <f t="shared" si="11"/>
        <v/>
      </c>
      <c r="T91" s="39" t="str">
        <f t="shared" si="12"/>
        <v/>
      </c>
      <c r="U91" s="39" t="str">
        <f t="shared" si="13"/>
        <v/>
      </c>
      <c r="V91" s="39" t="str">
        <f t="shared" si="14"/>
        <v/>
      </c>
      <c r="W91" s="39" t="str">
        <f t="shared" si="15"/>
        <v/>
      </c>
      <c r="X91" s="39" t="str">
        <f t="shared" si="16"/>
        <v/>
      </c>
      <c r="Y91" s="39" t="str">
        <f t="shared" si="17"/>
        <v/>
      </c>
      <c r="Z91" s="39" t="str">
        <f t="shared" si="18"/>
        <v/>
      </c>
      <c r="AA91" s="39" t="str">
        <f t="shared" si="19"/>
        <v/>
      </c>
      <c r="AB91" s="39" t="str">
        <f t="shared" si="20"/>
        <v/>
      </c>
      <c r="AC91" s="39" t="str">
        <f t="shared" si="21"/>
        <v/>
      </c>
      <c r="AD91" s="39" t="str">
        <f t="shared" si="22"/>
        <v/>
      </c>
      <c r="AE91" s="39" t="str">
        <f t="shared" si="23"/>
        <v/>
      </c>
      <c r="AF91" s="39" t="str">
        <f t="shared" si="24"/>
        <v/>
      </c>
      <c r="AG91" s="39" t="str">
        <f t="shared" si="25"/>
        <v/>
      </c>
      <c r="AH91" s="39" t="str">
        <f t="shared" si="26"/>
        <v/>
      </c>
      <c r="AI91" s="39" t="str">
        <f t="shared" si="27"/>
        <v/>
      </c>
      <c r="AJ91" s="39" t="str">
        <f t="shared" si="28"/>
        <v/>
      </c>
      <c r="AK91" s="39" t="str">
        <f t="shared" si="29"/>
        <v/>
      </c>
      <c r="AL91" s="39" t="str">
        <f t="shared" si="30"/>
        <v/>
      </c>
      <c r="AM91" s="39" t="str">
        <f t="shared" si="31"/>
        <v/>
      </c>
      <c r="AN91" s="39" t="str">
        <f t="shared" si="32"/>
        <v/>
      </c>
      <c r="AO91" s="39" t="str">
        <f t="shared" si="33"/>
        <v/>
      </c>
      <c r="AP91" s="39" t="str">
        <f t="shared" si="34"/>
        <v/>
      </c>
      <c r="AQ91" s="39" t="str">
        <f t="shared" si="35"/>
        <v/>
      </c>
      <c r="AR91" s="39" t="str">
        <f t="shared" si="36"/>
        <v/>
      </c>
      <c r="AS91" s="39" t="str">
        <f t="shared" si="37"/>
        <v/>
      </c>
      <c r="AT91" s="39" t="str">
        <f t="shared" si="38"/>
        <v/>
      </c>
      <c r="AU91" s="39" t="str">
        <f t="shared" si="39"/>
        <v/>
      </c>
    </row>
    <row r="92" spans="1:47" x14ac:dyDescent="0.25">
      <c r="A92" s="93"/>
      <c r="B92" s="69"/>
      <c r="C92" s="94"/>
      <c r="H92" s="39">
        <f t="shared" si="40"/>
        <v>0</v>
      </c>
      <c r="I92" s="39">
        <f t="shared" si="41"/>
        <v>0</v>
      </c>
      <c r="J92" s="39">
        <f t="shared" si="42"/>
        <v>0</v>
      </c>
      <c r="M92" s="53"/>
      <c r="N92" s="39" t="str">
        <f t="shared" si="6"/>
        <v/>
      </c>
      <c r="O92" s="39" t="str">
        <f t="shared" si="7"/>
        <v/>
      </c>
      <c r="P92" s="39" t="str">
        <f t="shared" si="8"/>
        <v/>
      </c>
      <c r="Q92" s="39" t="str">
        <f t="shared" si="9"/>
        <v/>
      </c>
      <c r="R92" s="39" t="str">
        <f t="shared" si="10"/>
        <v/>
      </c>
      <c r="S92" s="39" t="str">
        <f t="shared" si="11"/>
        <v/>
      </c>
      <c r="T92" s="39" t="str">
        <f t="shared" si="12"/>
        <v/>
      </c>
      <c r="U92" s="39" t="str">
        <f t="shared" si="13"/>
        <v/>
      </c>
      <c r="V92" s="39" t="str">
        <f t="shared" si="14"/>
        <v/>
      </c>
      <c r="W92" s="39" t="str">
        <f t="shared" si="15"/>
        <v/>
      </c>
      <c r="X92" s="39" t="str">
        <f t="shared" si="16"/>
        <v/>
      </c>
      <c r="Y92" s="39" t="str">
        <f t="shared" si="17"/>
        <v/>
      </c>
      <c r="Z92" s="39" t="str">
        <f t="shared" si="18"/>
        <v/>
      </c>
      <c r="AA92" s="39" t="str">
        <f t="shared" si="19"/>
        <v/>
      </c>
      <c r="AB92" s="39" t="str">
        <f t="shared" si="20"/>
        <v/>
      </c>
      <c r="AC92" s="39" t="str">
        <f t="shared" si="21"/>
        <v/>
      </c>
      <c r="AD92" s="39" t="str">
        <f t="shared" si="22"/>
        <v/>
      </c>
      <c r="AE92" s="39" t="str">
        <f t="shared" si="23"/>
        <v/>
      </c>
      <c r="AF92" s="39" t="str">
        <f t="shared" si="24"/>
        <v/>
      </c>
      <c r="AG92" s="39" t="str">
        <f t="shared" si="25"/>
        <v/>
      </c>
      <c r="AH92" s="39" t="str">
        <f t="shared" si="26"/>
        <v/>
      </c>
      <c r="AI92" s="39" t="str">
        <f t="shared" si="27"/>
        <v/>
      </c>
      <c r="AJ92" s="39" t="str">
        <f t="shared" si="28"/>
        <v/>
      </c>
      <c r="AK92" s="39" t="str">
        <f t="shared" si="29"/>
        <v/>
      </c>
      <c r="AL92" s="39" t="str">
        <f t="shared" si="30"/>
        <v/>
      </c>
      <c r="AM92" s="39" t="str">
        <f t="shared" si="31"/>
        <v/>
      </c>
      <c r="AN92" s="39" t="str">
        <f t="shared" si="32"/>
        <v/>
      </c>
      <c r="AO92" s="39" t="str">
        <f t="shared" si="33"/>
        <v/>
      </c>
      <c r="AP92" s="39" t="str">
        <f t="shared" si="34"/>
        <v/>
      </c>
      <c r="AQ92" s="39" t="str">
        <f t="shared" si="35"/>
        <v/>
      </c>
      <c r="AR92" s="39" t="str">
        <f t="shared" si="36"/>
        <v/>
      </c>
      <c r="AS92" s="39" t="str">
        <f t="shared" si="37"/>
        <v/>
      </c>
      <c r="AT92" s="39" t="str">
        <f t="shared" si="38"/>
        <v/>
      </c>
      <c r="AU92" s="39" t="str">
        <f t="shared" si="39"/>
        <v/>
      </c>
    </row>
    <row r="93" spans="1:47" x14ac:dyDescent="0.25">
      <c r="A93" s="93"/>
      <c r="B93" s="69"/>
      <c r="C93" s="94"/>
      <c r="H93" s="39">
        <f t="shared" si="4"/>
        <v>0</v>
      </c>
      <c r="I93" s="39">
        <f t="shared" si="3"/>
        <v>0</v>
      </c>
      <c r="J93" s="39">
        <f t="shared" si="5"/>
        <v>0</v>
      </c>
      <c r="M93" s="53"/>
      <c r="N93" s="39" t="str">
        <f t="shared" si="6"/>
        <v/>
      </c>
      <c r="O93" s="39" t="str">
        <f t="shared" si="7"/>
        <v/>
      </c>
      <c r="P93" s="39" t="str">
        <f t="shared" si="8"/>
        <v/>
      </c>
      <c r="Q93" s="39" t="str">
        <f t="shared" si="9"/>
        <v/>
      </c>
      <c r="R93" s="39" t="str">
        <f t="shared" si="10"/>
        <v/>
      </c>
      <c r="S93" s="39" t="str">
        <f t="shared" si="11"/>
        <v/>
      </c>
      <c r="T93" s="39" t="str">
        <f t="shared" si="12"/>
        <v/>
      </c>
      <c r="U93" s="39" t="str">
        <f t="shared" si="13"/>
        <v/>
      </c>
      <c r="V93" s="39" t="str">
        <f t="shared" si="14"/>
        <v/>
      </c>
      <c r="W93" s="39" t="str">
        <f t="shared" si="15"/>
        <v/>
      </c>
      <c r="X93" s="39" t="str">
        <f t="shared" si="16"/>
        <v/>
      </c>
      <c r="Y93" s="39" t="str">
        <f t="shared" si="17"/>
        <v/>
      </c>
      <c r="Z93" s="39" t="str">
        <f t="shared" si="18"/>
        <v/>
      </c>
      <c r="AA93" s="39" t="str">
        <f t="shared" si="19"/>
        <v/>
      </c>
      <c r="AB93" s="39" t="str">
        <f t="shared" si="20"/>
        <v/>
      </c>
      <c r="AC93" s="39" t="str">
        <f t="shared" si="21"/>
        <v/>
      </c>
      <c r="AD93" s="39" t="str">
        <f t="shared" si="22"/>
        <v/>
      </c>
      <c r="AE93" s="39" t="str">
        <f t="shared" si="23"/>
        <v/>
      </c>
      <c r="AF93" s="39" t="str">
        <f t="shared" si="24"/>
        <v/>
      </c>
      <c r="AG93" s="39" t="str">
        <f t="shared" si="25"/>
        <v/>
      </c>
      <c r="AH93" s="39" t="str">
        <f t="shared" si="26"/>
        <v/>
      </c>
      <c r="AI93" s="39" t="str">
        <f t="shared" si="27"/>
        <v/>
      </c>
      <c r="AJ93" s="39" t="str">
        <f t="shared" si="28"/>
        <v/>
      </c>
      <c r="AK93" s="39" t="str">
        <f t="shared" si="29"/>
        <v/>
      </c>
      <c r="AL93" s="39" t="str">
        <f t="shared" si="30"/>
        <v/>
      </c>
      <c r="AM93" s="39" t="str">
        <f t="shared" si="31"/>
        <v/>
      </c>
      <c r="AN93" s="39" t="str">
        <f t="shared" si="32"/>
        <v/>
      </c>
      <c r="AO93" s="39" t="str">
        <f t="shared" si="33"/>
        <v/>
      </c>
      <c r="AP93" s="39" t="str">
        <f t="shared" si="34"/>
        <v/>
      </c>
      <c r="AQ93" s="39" t="str">
        <f t="shared" si="35"/>
        <v/>
      </c>
      <c r="AR93" s="39" t="str">
        <f t="shared" si="36"/>
        <v/>
      </c>
      <c r="AS93" s="39" t="str">
        <f t="shared" si="37"/>
        <v/>
      </c>
      <c r="AT93" s="39" t="str">
        <f t="shared" si="38"/>
        <v/>
      </c>
      <c r="AU93" s="39" t="str">
        <f t="shared" si="39"/>
        <v/>
      </c>
    </row>
    <row r="94" spans="1:47" x14ac:dyDescent="0.25">
      <c r="A94" s="93"/>
      <c r="B94" s="69"/>
      <c r="C94" s="94"/>
      <c r="H94" s="39">
        <f t="shared" si="4"/>
        <v>0</v>
      </c>
      <c r="I94" s="39">
        <f t="shared" si="3"/>
        <v>0</v>
      </c>
      <c r="J94" s="39">
        <f t="shared" si="5"/>
        <v>0</v>
      </c>
      <c r="M94" s="53"/>
      <c r="N94" s="39" t="str">
        <f t="shared" si="6"/>
        <v/>
      </c>
      <c r="O94" s="39" t="str">
        <f t="shared" si="7"/>
        <v/>
      </c>
      <c r="P94" s="39" t="str">
        <f t="shared" si="8"/>
        <v/>
      </c>
      <c r="Q94" s="39" t="str">
        <f t="shared" si="9"/>
        <v/>
      </c>
      <c r="R94" s="39" t="str">
        <f t="shared" si="10"/>
        <v/>
      </c>
      <c r="S94" s="39" t="str">
        <f t="shared" si="11"/>
        <v/>
      </c>
      <c r="T94" s="39" t="str">
        <f t="shared" si="12"/>
        <v/>
      </c>
      <c r="U94" s="39" t="str">
        <f t="shared" si="13"/>
        <v/>
      </c>
      <c r="V94" s="39" t="str">
        <f t="shared" si="14"/>
        <v/>
      </c>
      <c r="W94" s="39" t="str">
        <f t="shared" si="15"/>
        <v/>
      </c>
      <c r="X94" s="39" t="str">
        <f t="shared" si="16"/>
        <v/>
      </c>
      <c r="Y94" s="39" t="str">
        <f t="shared" si="17"/>
        <v/>
      </c>
      <c r="Z94" s="39" t="str">
        <f t="shared" si="18"/>
        <v/>
      </c>
      <c r="AA94" s="39" t="str">
        <f t="shared" si="19"/>
        <v/>
      </c>
      <c r="AB94" s="39" t="str">
        <f t="shared" si="20"/>
        <v/>
      </c>
      <c r="AC94" s="39" t="str">
        <f t="shared" si="21"/>
        <v/>
      </c>
      <c r="AD94" s="39" t="str">
        <f t="shared" si="22"/>
        <v/>
      </c>
      <c r="AE94" s="39" t="str">
        <f t="shared" si="23"/>
        <v/>
      </c>
      <c r="AF94" s="39" t="str">
        <f t="shared" si="24"/>
        <v/>
      </c>
      <c r="AG94" s="39" t="str">
        <f t="shared" si="25"/>
        <v/>
      </c>
      <c r="AH94" s="39" t="str">
        <f t="shared" si="26"/>
        <v/>
      </c>
      <c r="AI94" s="39" t="str">
        <f t="shared" si="27"/>
        <v/>
      </c>
      <c r="AJ94" s="39" t="str">
        <f t="shared" si="28"/>
        <v/>
      </c>
      <c r="AK94" s="39" t="str">
        <f t="shared" si="29"/>
        <v/>
      </c>
      <c r="AL94" s="39" t="str">
        <f t="shared" si="30"/>
        <v/>
      </c>
      <c r="AM94" s="39" t="str">
        <f t="shared" si="31"/>
        <v/>
      </c>
      <c r="AN94" s="39" t="str">
        <f t="shared" si="32"/>
        <v/>
      </c>
      <c r="AO94" s="39" t="str">
        <f t="shared" si="33"/>
        <v/>
      </c>
      <c r="AP94" s="39" t="str">
        <f t="shared" si="34"/>
        <v/>
      </c>
      <c r="AQ94" s="39" t="str">
        <f t="shared" si="35"/>
        <v/>
      </c>
      <c r="AR94" s="39" t="str">
        <f t="shared" si="36"/>
        <v/>
      </c>
      <c r="AS94" s="39" t="str">
        <f t="shared" si="37"/>
        <v/>
      </c>
      <c r="AT94" s="39" t="str">
        <f t="shared" si="38"/>
        <v/>
      </c>
      <c r="AU94" s="39" t="str">
        <f t="shared" si="39"/>
        <v/>
      </c>
    </row>
    <row r="95" spans="1:47" x14ac:dyDescent="0.25">
      <c r="A95" s="93"/>
      <c r="B95" s="69"/>
      <c r="C95" s="94"/>
      <c r="H95" s="39">
        <f t="shared" si="4"/>
        <v>0</v>
      </c>
      <c r="I95" s="39">
        <f t="shared" si="3"/>
        <v>0</v>
      </c>
      <c r="J95" s="39">
        <f t="shared" si="5"/>
        <v>0</v>
      </c>
      <c r="M95" s="53"/>
      <c r="N95" s="39" t="str">
        <f t="shared" si="6"/>
        <v/>
      </c>
      <c r="O95" s="39" t="str">
        <f t="shared" si="7"/>
        <v/>
      </c>
      <c r="P95" s="39" t="str">
        <f t="shared" si="8"/>
        <v/>
      </c>
      <c r="Q95" s="39" t="str">
        <f t="shared" si="9"/>
        <v/>
      </c>
      <c r="R95" s="39" t="str">
        <f t="shared" si="10"/>
        <v/>
      </c>
      <c r="S95" s="39" t="str">
        <f t="shared" si="11"/>
        <v/>
      </c>
      <c r="T95" s="39" t="str">
        <f t="shared" si="12"/>
        <v/>
      </c>
      <c r="U95" s="39" t="str">
        <f t="shared" si="13"/>
        <v/>
      </c>
      <c r="V95" s="39" t="str">
        <f t="shared" si="14"/>
        <v/>
      </c>
      <c r="W95" s="39" t="str">
        <f t="shared" si="15"/>
        <v/>
      </c>
      <c r="X95" s="39" t="str">
        <f t="shared" si="16"/>
        <v/>
      </c>
      <c r="Y95" s="39" t="str">
        <f t="shared" si="17"/>
        <v/>
      </c>
      <c r="Z95" s="39" t="str">
        <f t="shared" si="18"/>
        <v/>
      </c>
      <c r="AA95" s="39" t="str">
        <f t="shared" si="19"/>
        <v/>
      </c>
      <c r="AB95" s="39" t="str">
        <f t="shared" si="20"/>
        <v/>
      </c>
      <c r="AC95" s="39" t="str">
        <f t="shared" si="21"/>
        <v/>
      </c>
      <c r="AD95" s="39" t="str">
        <f t="shared" si="22"/>
        <v/>
      </c>
      <c r="AE95" s="39" t="str">
        <f t="shared" si="23"/>
        <v/>
      </c>
      <c r="AF95" s="39" t="str">
        <f t="shared" si="24"/>
        <v/>
      </c>
      <c r="AG95" s="39" t="str">
        <f t="shared" si="25"/>
        <v/>
      </c>
      <c r="AH95" s="39" t="str">
        <f t="shared" si="26"/>
        <v/>
      </c>
      <c r="AI95" s="39" t="str">
        <f t="shared" si="27"/>
        <v/>
      </c>
      <c r="AJ95" s="39" t="str">
        <f t="shared" si="28"/>
        <v/>
      </c>
      <c r="AK95" s="39" t="str">
        <f t="shared" si="29"/>
        <v/>
      </c>
      <c r="AL95" s="39" t="str">
        <f t="shared" si="30"/>
        <v/>
      </c>
      <c r="AM95" s="39" t="str">
        <f t="shared" si="31"/>
        <v/>
      </c>
      <c r="AN95" s="39" t="str">
        <f t="shared" si="32"/>
        <v/>
      </c>
      <c r="AO95" s="39" t="str">
        <f t="shared" si="33"/>
        <v/>
      </c>
      <c r="AP95" s="39" t="str">
        <f t="shared" si="34"/>
        <v/>
      </c>
      <c r="AQ95" s="39" t="str">
        <f t="shared" si="35"/>
        <v/>
      </c>
      <c r="AR95" s="39" t="str">
        <f t="shared" si="36"/>
        <v/>
      </c>
      <c r="AS95" s="39" t="str">
        <f t="shared" si="37"/>
        <v/>
      </c>
      <c r="AT95" s="39" t="str">
        <f t="shared" si="38"/>
        <v/>
      </c>
      <c r="AU95" s="39" t="str">
        <f t="shared" si="39"/>
        <v/>
      </c>
    </row>
    <row r="96" spans="1:47" x14ac:dyDescent="0.25">
      <c r="A96" s="93"/>
      <c r="B96" s="69"/>
      <c r="C96" s="94"/>
      <c r="H96" s="39">
        <f t="shared" si="4"/>
        <v>0</v>
      </c>
      <c r="I96" s="39">
        <f t="shared" si="3"/>
        <v>0</v>
      </c>
      <c r="J96" s="39">
        <f t="shared" si="5"/>
        <v>0</v>
      </c>
      <c r="M96" s="53"/>
      <c r="N96" s="39" t="str">
        <f t="shared" si="6"/>
        <v/>
      </c>
      <c r="O96" s="39" t="str">
        <f t="shared" si="7"/>
        <v/>
      </c>
      <c r="P96" s="39" t="str">
        <f t="shared" si="8"/>
        <v/>
      </c>
      <c r="Q96" s="39" t="str">
        <f t="shared" si="9"/>
        <v/>
      </c>
      <c r="R96" s="39" t="str">
        <f t="shared" si="10"/>
        <v/>
      </c>
      <c r="S96" s="39" t="str">
        <f t="shared" si="11"/>
        <v/>
      </c>
      <c r="T96" s="39" t="str">
        <f t="shared" si="12"/>
        <v/>
      </c>
      <c r="U96" s="39" t="str">
        <f t="shared" si="13"/>
        <v/>
      </c>
      <c r="V96" s="39" t="str">
        <f t="shared" si="14"/>
        <v/>
      </c>
      <c r="W96" s="39" t="str">
        <f t="shared" si="15"/>
        <v/>
      </c>
      <c r="X96" s="39" t="str">
        <f t="shared" si="16"/>
        <v/>
      </c>
      <c r="Y96" s="39" t="str">
        <f t="shared" si="17"/>
        <v/>
      </c>
      <c r="Z96" s="39" t="str">
        <f t="shared" si="18"/>
        <v/>
      </c>
      <c r="AA96" s="39" t="str">
        <f t="shared" si="19"/>
        <v/>
      </c>
      <c r="AB96" s="39" t="str">
        <f t="shared" si="20"/>
        <v/>
      </c>
      <c r="AC96" s="39" t="str">
        <f t="shared" si="21"/>
        <v/>
      </c>
      <c r="AD96" s="39" t="str">
        <f t="shared" si="22"/>
        <v/>
      </c>
      <c r="AE96" s="39" t="str">
        <f t="shared" si="23"/>
        <v/>
      </c>
      <c r="AF96" s="39" t="str">
        <f t="shared" si="24"/>
        <v/>
      </c>
      <c r="AG96" s="39" t="str">
        <f t="shared" si="25"/>
        <v/>
      </c>
      <c r="AH96" s="39" t="str">
        <f t="shared" si="26"/>
        <v/>
      </c>
      <c r="AI96" s="39" t="str">
        <f t="shared" si="27"/>
        <v/>
      </c>
      <c r="AJ96" s="39" t="str">
        <f t="shared" si="28"/>
        <v/>
      </c>
      <c r="AK96" s="39" t="str">
        <f t="shared" si="29"/>
        <v/>
      </c>
      <c r="AL96" s="39" t="str">
        <f t="shared" si="30"/>
        <v/>
      </c>
      <c r="AM96" s="39" t="str">
        <f t="shared" si="31"/>
        <v/>
      </c>
      <c r="AN96" s="39" t="str">
        <f t="shared" si="32"/>
        <v/>
      </c>
      <c r="AO96" s="39" t="str">
        <f t="shared" si="33"/>
        <v/>
      </c>
      <c r="AP96" s="39" t="str">
        <f t="shared" si="34"/>
        <v/>
      </c>
      <c r="AQ96" s="39" t="str">
        <f t="shared" si="35"/>
        <v/>
      </c>
      <c r="AR96" s="39" t="str">
        <f t="shared" si="36"/>
        <v/>
      </c>
      <c r="AS96" s="39" t="str">
        <f t="shared" si="37"/>
        <v/>
      </c>
      <c r="AT96" s="39" t="str">
        <f t="shared" si="38"/>
        <v/>
      </c>
      <c r="AU96" s="39" t="str">
        <f t="shared" si="39"/>
        <v/>
      </c>
    </row>
    <row r="97" spans="1:47" x14ac:dyDescent="0.25">
      <c r="A97" s="93"/>
      <c r="B97" s="69"/>
      <c r="C97" s="94"/>
      <c r="H97" s="39">
        <f t="shared" si="4"/>
        <v>0</v>
      </c>
      <c r="I97" s="39">
        <f t="shared" si="3"/>
        <v>0</v>
      </c>
      <c r="J97" s="39">
        <f t="shared" si="5"/>
        <v>0</v>
      </c>
      <c r="M97" s="53"/>
      <c r="N97" s="39" t="str">
        <f t="shared" si="6"/>
        <v/>
      </c>
      <c r="O97" s="39" t="str">
        <f t="shared" si="7"/>
        <v/>
      </c>
      <c r="P97" s="39" t="str">
        <f t="shared" si="8"/>
        <v/>
      </c>
      <c r="Q97" s="39" t="str">
        <f t="shared" si="9"/>
        <v/>
      </c>
      <c r="R97" s="39" t="str">
        <f t="shared" si="10"/>
        <v/>
      </c>
      <c r="S97" s="39" t="str">
        <f t="shared" si="11"/>
        <v/>
      </c>
      <c r="T97" s="39" t="str">
        <f t="shared" si="12"/>
        <v/>
      </c>
      <c r="U97" s="39" t="str">
        <f t="shared" si="13"/>
        <v/>
      </c>
      <c r="V97" s="39" t="str">
        <f t="shared" si="14"/>
        <v/>
      </c>
      <c r="W97" s="39" t="str">
        <f t="shared" si="15"/>
        <v/>
      </c>
      <c r="X97" s="39" t="str">
        <f t="shared" si="16"/>
        <v/>
      </c>
      <c r="Y97" s="39" t="str">
        <f t="shared" si="17"/>
        <v/>
      </c>
      <c r="Z97" s="39" t="str">
        <f t="shared" si="18"/>
        <v/>
      </c>
      <c r="AA97" s="39" t="str">
        <f t="shared" si="19"/>
        <v/>
      </c>
      <c r="AB97" s="39" t="str">
        <f t="shared" si="20"/>
        <v/>
      </c>
      <c r="AC97" s="39" t="str">
        <f t="shared" si="21"/>
        <v/>
      </c>
      <c r="AD97" s="39" t="str">
        <f t="shared" si="22"/>
        <v/>
      </c>
      <c r="AE97" s="39" t="str">
        <f t="shared" si="23"/>
        <v/>
      </c>
      <c r="AF97" s="39" t="str">
        <f t="shared" si="24"/>
        <v/>
      </c>
      <c r="AG97" s="39" t="str">
        <f t="shared" si="25"/>
        <v/>
      </c>
      <c r="AH97" s="39" t="str">
        <f t="shared" si="26"/>
        <v/>
      </c>
      <c r="AI97" s="39" t="str">
        <f t="shared" si="27"/>
        <v/>
      </c>
      <c r="AJ97" s="39" t="str">
        <f t="shared" si="28"/>
        <v/>
      </c>
      <c r="AK97" s="39" t="str">
        <f t="shared" si="29"/>
        <v/>
      </c>
      <c r="AL97" s="39" t="str">
        <f t="shared" si="30"/>
        <v/>
      </c>
      <c r="AM97" s="39" t="str">
        <f t="shared" si="31"/>
        <v/>
      </c>
      <c r="AN97" s="39" t="str">
        <f t="shared" si="32"/>
        <v/>
      </c>
      <c r="AO97" s="39" t="str">
        <f t="shared" si="33"/>
        <v/>
      </c>
      <c r="AP97" s="39" t="str">
        <f t="shared" si="34"/>
        <v/>
      </c>
      <c r="AQ97" s="39" t="str">
        <f t="shared" si="35"/>
        <v/>
      </c>
      <c r="AR97" s="39" t="str">
        <f t="shared" si="36"/>
        <v/>
      </c>
      <c r="AS97" s="39" t="str">
        <f t="shared" si="37"/>
        <v/>
      </c>
      <c r="AT97" s="39" t="str">
        <f t="shared" si="38"/>
        <v/>
      </c>
      <c r="AU97" s="39" t="str">
        <f t="shared" si="39"/>
        <v/>
      </c>
    </row>
    <row r="98" spans="1:47" x14ac:dyDescent="0.25">
      <c r="A98" s="93"/>
      <c r="B98" s="69"/>
      <c r="C98" s="94"/>
      <c r="H98" s="39">
        <f t="shared" si="4"/>
        <v>0</v>
      </c>
      <c r="I98" s="39">
        <f t="shared" ref="I98:I126" si="43">IF(vatstatusq5="Y",IF(OR(K98="Sales income",K98="Vat expense",K98="Capital (vat)"),ROUND(H98*_vrq5/(1+_vrq5),2),0),IF(AND(vatstatusq5="F",K98="Sales income"),ROUND(H98*frvrq5,2),IF(AND(vatstatusq5="F",K98="Capital (vat)",H98&lt;=-2000),ROUND(H98*stdvrq5/(1+stdvrq5),2),0)))</f>
        <v>0</v>
      </c>
      <c r="J98" s="39">
        <f t="shared" si="5"/>
        <v>0</v>
      </c>
      <c r="M98" s="53"/>
      <c r="N98" s="39" t="str">
        <f t="shared" si="6"/>
        <v/>
      </c>
      <c r="O98" s="39" t="str">
        <f t="shared" si="7"/>
        <v/>
      </c>
      <c r="P98" s="39" t="str">
        <f t="shared" si="8"/>
        <v/>
      </c>
      <c r="Q98" s="39" t="str">
        <f t="shared" si="9"/>
        <v/>
      </c>
      <c r="R98" s="39" t="str">
        <f t="shared" si="10"/>
        <v/>
      </c>
      <c r="S98" s="39" t="str">
        <f t="shared" si="11"/>
        <v/>
      </c>
      <c r="T98" s="39" t="str">
        <f t="shared" si="12"/>
        <v/>
      </c>
      <c r="U98" s="39" t="str">
        <f t="shared" si="13"/>
        <v/>
      </c>
      <c r="V98" s="39" t="str">
        <f t="shared" si="14"/>
        <v/>
      </c>
      <c r="W98" s="39" t="str">
        <f t="shared" si="15"/>
        <v/>
      </c>
      <c r="X98" s="39" t="str">
        <f t="shared" si="16"/>
        <v/>
      </c>
      <c r="Y98" s="39" t="str">
        <f t="shared" si="17"/>
        <v/>
      </c>
      <c r="Z98" s="39" t="str">
        <f t="shared" si="18"/>
        <v/>
      </c>
      <c r="AA98" s="39" t="str">
        <f t="shared" si="19"/>
        <v/>
      </c>
      <c r="AB98" s="39" t="str">
        <f t="shared" si="20"/>
        <v/>
      </c>
      <c r="AC98" s="39" t="str">
        <f t="shared" si="21"/>
        <v/>
      </c>
      <c r="AD98" s="39" t="str">
        <f t="shared" si="22"/>
        <v/>
      </c>
      <c r="AE98" s="39" t="str">
        <f t="shared" si="23"/>
        <v/>
      </c>
      <c r="AF98" s="39" t="str">
        <f t="shared" si="24"/>
        <v/>
      </c>
      <c r="AG98" s="39" t="str">
        <f t="shared" si="25"/>
        <v/>
      </c>
      <c r="AH98" s="39" t="str">
        <f t="shared" si="26"/>
        <v/>
      </c>
      <c r="AI98" s="39" t="str">
        <f t="shared" si="27"/>
        <v/>
      </c>
      <c r="AJ98" s="39" t="str">
        <f t="shared" si="28"/>
        <v/>
      </c>
      <c r="AK98" s="39" t="str">
        <f t="shared" si="29"/>
        <v/>
      </c>
      <c r="AL98" s="39" t="str">
        <f t="shared" si="30"/>
        <v/>
      </c>
      <c r="AM98" s="39" t="str">
        <f t="shared" si="31"/>
        <v/>
      </c>
      <c r="AN98" s="39" t="str">
        <f t="shared" si="32"/>
        <v/>
      </c>
      <c r="AO98" s="39" t="str">
        <f t="shared" si="33"/>
        <v/>
      </c>
      <c r="AP98" s="39" t="str">
        <f t="shared" si="34"/>
        <v/>
      </c>
      <c r="AQ98" s="39" t="str">
        <f t="shared" si="35"/>
        <v/>
      </c>
      <c r="AR98" s="39" t="str">
        <f t="shared" si="36"/>
        <v/>
      </c>
      <c r="AS98" s="39" t="str">
        <f t="shared" si="37"/>
        <v/>
      </c>
      <c r="AT98" s="39" t="str">
        <f t="shared" si="38"/>
        <v/>
      </c>
      <c r="AU98" s="39" t="str">
        <f t="shared" si="39"/>
        <v/>
      </c>
    </row>
    <row r="99" spans="1:47" x14ac:dyDescent="0.25">
      <c r="A99" s="93"/>
      <c r="B99" s="69"/>
      <c r="C99" s="94"/>
      <c r="H99" s="39">
        <f t="shared" si="4"/>
        <v>0</v>
      </c>
      <c r="I99" s="39">
        <f t="shared" si="43"/>
        <v>0</v>
      </c>
      <c r="J99" s="39">
        <f t="shared" si="5"/>
        <v>0</v>
      </c>
      <c r="M99" s="53"/>
      <c r="N99" s="39" t="str">
        <f t="shared" si="6"/>
        <v/>
      </c>
      <c r="O99" s="39" t="str">
        <f t="shared" si="7"/>
        <v/>
      </c>
      <c r="P99" s="39" t="str">
        <f t="shared" si="8"/>
        <v/>
      </c>
      <c r="Q99" s="39" t="str">
        <f t="shared" si="9"/>
        <v/>
      </c>
      <c r="R99" s="39" t="str">
        <f t="shared" si="10"/>
        <v/>
      </c>
      <c r="S99" s="39" t="str">
        <f t="shared" si="11"/>
        <v/>
      </c>
      <c r="T99" s="39" t="str">
        <f t="shared" si="12"/>
        <v/>
      </c>
      <c r="U99" s="39" t="str">
        <f t="shared" si="13"/>
        <v/>
      </c>
      <c r="V99" s="39" t="str">
        <f t="shared" si="14"/>
        <v/>
      </c>
      <c r="W99" s="39" t="str">
        <f t="shared" si="15"/>
        <v/>
      </c>
      <c r="X99" s="39" t="str">
        <f t="shared" si="16"/>
        <v/>
      </c>
      <c r="Y99" s="39" t="str">
        <f t="shared" si="17"/>
        <v/>
      </c>
      <c r="Z99" s="39" t="str">
        <f t="shared" si="18"/>
        <v/>
      </c>
      <c r="AA99" s="39" t="str">
        <f t="shared" si="19"/>
        <v/>
      </c>
      <c r="AB99" s="39" t="str">
        <f t="shared" si="20"/>
        <v/>
      </c>
      <c r="AC99" s="39" t="str">
        <f t="shared" si="21"/>
        <v/>
      </c>
      <c r="AD99" s="39" t="str">
        <f t="shared" si="22"/>
        <v/>
      </c>
      <c r="AE99" s="39" t="str">
        <f t="shared" si="23"/>
        <v/>
      </c>
      <c r="AF99" s="39" t="str">
        <f t="shared" si="24"/>
        <v/>
      </c>
      <c r="AG99" s="39" t="str">
        <f t="shared" si="25"/>
        <v/>
      </c>
      <c r="AH99" s="39" t="str">
        <f t="shared" si="26"/>
        <v/>
      </c>
      <c r="AI99" s="39" t="str">
        <f t="shared" si="27"/>
        <v/>
      </c>
      <c r="AJ99" s="39" t="str">
        <f t="shared" si="28"/>
        <v/>
      </c>
      <c r="AK99" s="39" t="str">
        <f t="shared" si="29"/>
        <v/>
      </c>
      <c r="AL99" s="39" t="str">
        <f t="shared" si="30"/>
        <v/>
      </c>
      <c r="AM99" s="39" t="str">
        <f t="shared" si="31"/>
        <v/>
      </c>
      <c r="AN99" s="39" t="str">
        <f t="shared" si="32"/>
        <v/>
      </c>
      <c r="AO99" s="39" t="str">
        <f t="shared" si="33"/>
        <v/>
      </c>
      <c r="AP99" s="39" t="str">
        <f t="shared" si="34"/>
        <v/>
      </c>
      <c r="AQ99" s="39" t="str">
        <f t="shared" si="35"/>
        <v/>
      </c>
      <c r="AR99" s="39" t="str">
        <f t="shared" si="36"/>
        <v/>
      </c>
      <c r="AS99" s="39" t="str">
        <f t="shared" si="37"/>
        <v/>
      </c>
      <c r="AT99" s="39" t="str">
        <f t="shared" si="38"/>
        <v/>
      </c>
      <c r="AU99" s="39" t="str">
        <f t="shared" si="39"/>
        <v/>
      </c>
    </row>
    <row r="100" spans="1:47" x14ac:dyDescent="0.25">
      <c r="A100" s="93"/>
      <c r="B100" s="69"/>
      <c r="C100" s="94"/>
      <c r="H100" s="39">
        <f t="shared" si="4"/>
        <v>0</v>
      </c>
      <c r="I100" s="39">
        <f t="shared" si="43"/>
        <v>0</v>
      </c>
      <c r="J100" s="39">
        <f t="shared" si="5"/>
        <v>0</v>
      </c>
      <c r="M100" s="53"/>
      <c r="N100" s="39" t="str">
        <f t="shared" si="6"/>
        <v/>
      </c>
      <c r="O100" s="39" t="str">
        <f t="shared" si="7"/>
        <v/>
      </c>
      <c r="P100" s="39" t="str">
        <f t="shared" si="8"/>
        <v/>
      </c>
      <c r="Q100" s="39" t="str">
        <f t="shared" si="9"/>
        <v/>
      </c>
      <c r="R100" s="39" t="str">
        <f t="shared" si="10"/>
        <v/>
      </c>
      <c r="S100" s="39" t="str">
        <f t="shared" si="11"/>
        <v/>
      </c>
      <c r="T100" s="39" t="str">
        <f t="shared" si="12"/>
        <v/>
      </c>
      <c r="U100" s="39" t="str">
        <f t="shared" si="13"/>
        <v/>
      </c>
      <c r="V100" s="39" t="str">
        <f t="shared" si="14"/>
        <v/>
      </c>
      <c r="W100" s="39" t="str">
        <f t="shared" si="15"/>
        <v/>
      </c>
      <c r="X100" s="39" t="str">
        <f t="shared" si="16"/>
        <v/>
      </c>
      <c r="Y100" s="39" t="str">
        <f t="shared" si="17"/>
        <v/>
      </c>
      <c r="Z100" s="39" t="str">
        <f t="shared" si="18"/>
        <v/>
      </c>
      <c r="AA100" s="39" t="str">
        <f t="shared" si="19"/>
        <v/>
      </c>
      <c r="AB100" s="39" t="str">
        <f t="shared" si="20"/>
        <v/>
      </c>
      <c r="AC100" s="39" t="str">
        <f t="shared" si="21"/>
        <v/>
      </c>
      <c r="AD100" s="39" t="str">
        <f t="shared" si="22"/>
        <v/>
      </c>
      <c r="AE100" s="39" t="str">
        <f t="shared" si="23"/>
        <v/>
      </c>
      <c r="AF100" s="39" t="str">
        <f t="shared" si="24"/>
        <v/>
      </c>
      <c r="AG100" s="39" t="str">
        <f t="shared" si="25"/>
        <v/>
      </c>
      <c r="AH100" s="39" t="str">
        <f t="shared" si="26"/>
        <v/>
      </c>
      <c r="AI100" s="39" t="str">
        <f t="shared" si="27"/>
        <v/>
      </c>
      <c r="AJ100" s="39" t="str">
        <f t="shared" si="28"/>
        <v/>
      </c>
      <c r="AK100" s="39" t="str">
        <f t="shared" si="29"/>
        <v/>
      </c>
      <c r="AL100" s="39" t="str">
        <f t="shared" si="30"/>
        <v/>
      </c>
      <c r="AM100" s="39" t="str">
        <f t="shared" si="31"/>
        <v/>
      </c>
      <c r="AN100" s="39" t="str">
        <f t="shared" si="32"/>
        <v/>
      </c>
      <c r="AO100" s="39" t="str">
        <f t="shared" si="33"/>
        <v/>
      </c>
      <c r="AP100" s="39" t="str">
        <f t="shared" si="34"/>
        <v/>
      </c>
      <c r="AQ100" s="39" t="str">
        <f t="shared" si="35"/>
        <v/>
      </c>
      <c r="AR100" s="39" t="str">
        <f t="shared" si="36"/>
        <v/>
      </c>
      <c r="AS100" s="39" t="str">
        <f t="shared" si="37"/>
        <v/>
      </c>
      <c r="AT100" s="39" t="str">
        <f t="shared" si="38"/>
        <v/>
      </c>
      <c r="AU100" s="39" t="str">
        <f t="shared" si="39"/>
        <v/>
      </c>
    </row>
    <row r="101" spans="1:47" x14ac:dyDescent="0.25">
      <c r="A101" s="93"/>
      <c r="B101" s="69"/>
      <c r="C101" s="94"/>
      <c r="H101" s="39">
        <f t="shared" si="4"/>
        <v>0</v>
      </c>
      <c r="I101" s="39">
        <f t="shared" si="43"/>
        <v>0</v>
      </c>
      <c r="J101" s="39">
        <f t="shared" si="5"/>
        <v>0</v>
      </c>
      <c r="M101" s="53"/>
      <c r="N101" s="39" t="str">
        <f t="shared" si="6"/>
        <v/>
      </c>
      <c r="O101" s="39" t="str">
        <f t="shared" si="7"/>
        <v/>
      </c>
      <c r="P101" s="39" t="str">
        <f t="shared" si="8"/>
        <v/>
      </c>
      <c r="Q101" s="39" t="str">
        <f t="shared" si="9"/>
        <v/>
      </c>
      <c r="R101" s="39" t="str">
        <f t="shared" si="10"/>
        <v/>
      </c>
      <c r="S101" s="39" t="str">
        <f t="shared" si="11"/>
        <v/>
      </c>
      <c r="T101" s="39" t="str">
        <f t="shared" si="12"/>
        <v/>
      </c>
      <c r="U101" s="39" t="str">
        <f t="shared" si="13"/>
        <v/>
      </c>
      <c r="V101" s="39" t="str">
        <f t="shared" si="14"/>
        <v/>
      </c>
      <c r="W101" s="39" t="str">
        <f t="shared" si="15"/>
        <v/>
      </c>
      <c r="X101" s="39" t="str">
        <f t="shared" si="16"/>
        <v/>
      </c>
      <c r="Y101" s="39" t="str">
        <f t="shared" si="17"/>
        <v/>
      </c>
      <c r="Z101" s="39" t="str">
        <f t="shared" si="18"/>
        <v/>
      </c>
      <c r="AA101" s="39" t="str">
        <f t="shared" si="19"/>
        <v/>
      </c>
      <c r="AB101" s="39" t="str">
        <f t="shared" si="20"/>
        <v/>
      </c>
      <c r="AC101" s="39" t="str">
        <f t="shared" si="21"/>
        <v/>
      </c>
      <c r="AD101" s="39" t="str">
        <f t="shared" si="22"/>
        <v/>
      </c>
      <c r="AE101" s="39" t="str">
        <f t="shared" si="23"/>
        <v/>
      </c>
      <c r="AF101" s="39" t="str">
        <f t="shared" si="24"/>
        <v/>
      </c>
      <c r="AG101" s="39" t="str">
        <f t="shared" si="25"/>
        <v/>
      </c>
      <c r="AH101" s="39" t="str">
        <f t="shared" si="26"/>
        <v/>
      </c>
      <c r="AI101" s="39" t="str">
        <f t="shared" si="27"/>
        <v/>
      </c>
      <c r="AJ101" s="39" t="str">
        <f t="shared" si="28"/>
        <v/>
      </c>
      <c r="AK101" s="39" t="str">
        <f t="shared" si="29"/>
        <v/>
      </c>
      <c r="AL101" s="39" t="str">
        <f t="shared" si="30"/>
        <v/>
      </c>
      <c r="AM101" s="39" t="str">
        <f t="shared" si="31"/>
        <v/>
      </c>
      <c r="AN101" s="39" t="str">
        <f t="shared" si="32"/>
        <v/>
      </c>
      <c r="AO101" s="39" t="str">
        <f t="shared" si="33"/>
        <v/>
      </c>
      <c r="AP101" s="39" t="str">
        <f t="shared" si="34"/>
        <v/>
      </c>
      <c r="AQ101" s="39" t="str">
        <f t="shared" si="35"/>
        <v/>
      </c>
      <c r="AR101" s="39" t="str">
        <f t="shared" si="36"/>
        <v/>
      </c>
      <c r="AS101" s="39" t="str">
        <f t="shared" si="37"/>
        <v/>
      </c>
      <c r="AT101" s="39" t="str">
        <f t="shared" si="38"/>
        <v/>
      </c>
      <c r="AU101" s="39" t="str">
        <f t="shared" si="39"/>
        <v/>
      </c>
    </row>
    <row r="102" spans="1:47" x14ac:dyDescent="0.25">
      <c r="A102" s="93"/>
      <c r="B102" s="69"/>
      <c r="C102" s="94"/>
      <c r="H102" s="39">
        <f t="shared" si="4"/>
        <v>0</v>
      </c>
      <c r="I102" s="39">
        <f t="shared" si="43"/>
        <v>0</v>
      </c>
      <c r="J102" s="39">
        <f t="shared" si="5"/>
        <v>0</v>
      </c>
      <c r="M102" s="53"/>
      <c r="N102" s="39" t="str">
        <f t="shared" si="6"/>
        <v/>
      </c>
      <c r="O102" s="39" t="str">
        <f t="shared" si="7"/>
        <v/>
      </c>
      <c r="P102" s="39" t="str">
        <f t="shared" si="8"/>
        <v/>
      </c>
      <c r="Q102" s="39" t="str">
        <f t="shared" si="9"/>
        <v/>
      </c>
      <c r="R102" s="39" t="str">
        <f t="shared" si="10"/>
        <v/>
      </c>
      <c r="S102" s="39" t="str">
        <f t="shared" si="11"/>
        <v/>
      </c>
      <c r="T102" s="39" t="str">
        <f t="shared" si="12"/>
        <v/>
      </c>
      <c r="U102" s="39" t="str">
        <f t="shared" si="13"/>
        <v/>
      </c>
      <c r="V102" s="39" t="str">
        <f t="shared" si="14"/>
        <v/>
      </c>
      <c r="W102" s="39" t="str">
        <f t="shared" si="15"/>
        <v/>
      </c>
      <c r="X102" s="39" t="str">
        <f t="shared" si="16"/>
        <v/>
      </c>
      <c r="Y102" s="39" t="str">
        <f t="shared" si="17"/>
        <v/>
      </c>
      <c r="Z102" s="39" t="str">
        <f t="shared" si="18"/>
        <v/>
      </c>
      <c r="AA102" s="39" t="str">
        <f t="shared" si="19"/>
        <v/>
      </c>
      <c r="AB102" s="39" t="str">
        <f t="shared" si="20"/>
        <v/>
      </c>
      <c r="AC102" s="39" t="str">
        <f t="shared" si="21"/>
        <v/>
      </c>
      <c r="AD102" s="39" t="str">
        <f t="shared" si="22"/>
        <v/>
      </c>
      <c r="AE102" s="39" t="str">
        <f t="shared" si="23"/>
        <v/>
      </c>
      <c r="AF102" s="39" t="str">
        <f t="shared" si="24"/>
        <v/>
      </c>
      <c r="AG102" s="39" t="str">
        <f t="shared" si="25"/>
        <v/>
      </c>
      <c r="AH102" s="39" t="str">
        <f t="shared" si="26"/>
        <v/>
      </c>
      <c r="AI102" s="39" t="str">
        <f t="shared" si="27"/>
        <v/>
      </c>
      <c r="AJ102" s="39" t="str">
        <f t="shared" si="28"/>
        <v/>
      </c>
      <c r="AK102" s="39" t="str">
        <f t="shared" si="29"/>
        <v/>
      </c>
      <c r="AL102" s="39" t="str">
        <f t="shared" si="30"/>
        <v/>
      </c>
      <c r="AM102" s="39" t="str">
        <f t="shared" si="31"/>
        <v/>
      </c>
      <c r="AN102" s="39" t="str">
        <f t="shared" si="32"/>
        <v/>
      </c>
      <c r="AO102" s="39" t="str">
        <f t="shared" si="33"/>
        <v/>
      </c>
      <c r="AP102" s="39" t="str">
        <f t="shared" si="34"/>
        <v/>
      </c>
      <c r="AQ102" s="39" t="str">
        <f t="shared" si="35"/>
        <v/>
      </c>
      <c r="AR102" s="39" t="str">
        <f t="shared" si="36"/>
        <v/>
      </c>
      <c r="AS102" s="39" t="str">
        <f t="shared" si="37"/>
        <v/>
      </c>
      <c r="AT102" s="39" t="str">
        <f t="shared" si="38"/>
        <v/>
      </c>
      <c r="AU102" s="39" t="str">
        <f t="shared" si="39"/>
        <v/>
      </c>
    </row>
    <row r="103" spans="1:47" x14ac:dyDescent="0.25">
      <c r="A103" s="93"/>
      <c r="B103" s="69"/>
      <c r="C103" s="94"/>
      <c r="H103" s="39">
        <f t="shared" si="4"/>
        <v>0</v>
      </c>
      <c r="I103" s="39">
        <f t="shared" si="43"/>
        <v>0</v>
      </c>
      <c r="J103" s="39">
        <f t="shared" si="5"/>
        <v>0</v>
      </c>
      <c r="M103" s="53"/>
      <c r="N103" s="39" t="str">
        <f t="shared" si="6"/>
        <v/>
      </c>
      <c r="O103" s="39" t="str">
        <f t="shared" si="7"/>
        <v/>
      </c>
      <c r="P103" s="39" t="str">
        <f t="shared" si="8"/>
        <v/>
      </c>
      <c r="Q103" s="39" t="str">
        <f t="shared" si="9"/>
        <v/>
      </c>
      <c r="R103" s="39" t="str">
        <f t="shared" si="10"/>
        <v/>
      </c>
      <c r="S103" s="39" t="str">
        <f t="shared" si="11"/>
        <v/>
      </c>
      <c r="T103" s="39" t="str">
        <f t="shared" si="12"/>
        <v/>
      </c>
      <c r="U103" s="39" t="str">
        <f t="shared" si="13"/>
        <v/>
      </c>
      <c r="V103" s="39" t="str">
        <f t="shared" si="14"/>
        <v/>
      </c>
      <c r="W103" s="39" t="str">
        <f t="shared" si="15"/>
        <v/>
      </c>
      <c r="X103" s="39" t="str">
        <f t="shared" si="16"/>
        <v/>
      </c>
      <c r="Y103" s="39" t="str">
        <f t="shared" si="17"/>
        <v/>
      </c>
      <c r="Z103" s="39" t="str">
        <f t="shared" si="18"/>
        <v/>
      </c>
      <c r="AA103" s="39" t="str">
        <f t="shared" si="19"/>
        <v/>
      </c>
      <c r="AB103" s="39" t="str">
        <f t="shared" si="20"/>
        <v/>
      </c>
      <c r="AC103" s="39" t="str">
        <f t="shared" si="21"/>
        <v/>
      </c>
      <c r="AD103" s="39" t="str">
        <f t="shared" si="22"/>
        <v/>
      </c>
      <c r="AE103" s="39" t="str">
        <f t="shared" si="23"/>
        <v/>
      </c>
      <c r="AF103" s="39" t="str">
        <f t="shared" si="24"/>
        <v/>
      </c>
      <c r="AG103" s="39" t="str">
        <f t="shared" si="25"/>
        <v/>
      </c>
      <c r="AH103" s="39" t="str">
        <f t="shared" si="26"/>
        <v/>
      </c>
      <c r="AI103" s="39" t="str">
        <f t="shared" si="27"/>
        <v/>
      </c>
      <c r="AJ103" s="39" t="str">
        <f t="shared" si="28"/>
        <v/>
      </c>
      <c r="AK103" s="39" t="str">
        <f t="shared" si="29"/>
        <v/>
      </c>
      <c r="AL103" s="39" t="str">
        <f t="shared" si="30"/>
        <v/>
      </c>
      <c r="AM103" s="39" t="str">
        <f t="shared" si="31"/>
        <v/>
      </c>
      <c r="AN103" s="39" t="str">
        <f t="shared" si="32"/>
        <v/>
      </c>
      <c r="AO103" s="39" t="str">
        <f t="shared" si="33"/>
        <v/>
      </c>
      <c r="AP103" s="39" t="str">
        <f t="shared" si="34"/>
        <v/>
      </c>
      <c r="AQ103" s="39" t="str">
        <f t="shared" si="35"/>
        <v/>
      </c>
      <c r="AR103" s="39" t="str">
        <f t="shared" si="36"/>
        <v/>
      </c>
      <c r="AS103" s="39" t="str">
        <f t="shared" si="37"/>
        <v/>
      </c>
      <c r="AT103" s="39" t="str">
        <f t="shared" si="38"/>
        <v/>
      </c>
      <c r="AU103" s="39" t="str">
        <f t="shared" si="39"/>
        <v/>
      </c>
    </row>
    <row r="104" spans="1:47" x14ac:dyDescent="0.25">
      <c r="A104" s="93"/>
      <c r="B104" s="69"/>
      <c r="C104" s="94"/>
      <c r="H104" s="39">
        <f t="shared" si="4"/>
        <v>0</v>
      </c>
      <c r="I104" s="39">
        <f t="shared" si="43"/>
        <v>0</v>
      </c>
      <c r="J104" s="39">
        <f t="shared" si="5"/>
        <v>0</v>
      </c>
      <c r="M104" s="53"/>
      <c r="N104" s="39" t="str">
        <f t="shared" si="6"/>
        <v/>
      </c>
      <c r="O104" s="39" t="str">
        <f t="shared" si="7"/>
        <v/>
      </c>
      <c r="P104" s="39" t="str">
        <f t="shared" si="8"/>
        <v/>
      </c>
      <c r="Q104" s="39" t="str">
        <f t="shared" si="9"/>
        <v/>
      </c>
      <c r="R104" s="39" t="str">
        <f t="shared" si="10"/>
        <v/>
      </c>
      <c r="S104" s="39" t="str">
        <f t="shared" si="11"/>
        <v/>
      </c>
      <c r="T104" s="39" t="str">
        <f t="shared" si="12"/>
        <v/>
      </c>
      <c r="U104" s="39" t="str">
        <f t="shared" si="13"/>
        <v/>
      </c>
      <c r="V104" s="39" t="str">
        <f t="shared" si="14"/>
        <v/>
      </c>
      <c r="W104" s="39" t="str">
        <f t="shared" si="15"/>
        <v/>
      </c>
      <c r="X104" s="39" t="str">
        <f t="shared" si="16"/>
        <v/>
      </c>
      <c r="Y104" s="39" t="str">
        <f t="shared" si="17"/>
        <v/>
      </c>
      <c r="Z104" s="39" t="str">
        <f t="shared" si="18"/>
        <v/>
      </c>
      <c r="AA104" s="39" t="str">
        <f t="shared" si="19"/>
        <v/>
      </c>
      <c r="AB104" s="39" t="str">
        <f t="shared" si="20"/>
        <v/>
      </c>
      <c r="AC104" s="39" t="str">
        <f t="shared" si="21"/>
        <v/>
      </c>
      <c r="AD104" s="39" t="str">
        <f t="shared" si="22"/>
        <v/>
      </c>
      <c r="AE104" s="39" t="str">
        <f t="shared" si="23"/>
        <v/>
      </c>
      <c r="AF104" s="39" t="str">
        <f t="shared" si="24"/>
        <v/>
      </c>
      <c r="AG104" s="39" t="str">
        <f t="shared" si="25"/>
        <v/>
      </c>
      <c r="AH104" s="39" t="str">
        <f t="shared" si="26"/>
        <v/>
      </c>
      <c r="AI104" s="39" t="str">
        <f t="shared" si="27"/>
        <v/>
      </c>
      <c r="AJ104" s="39" t="str">
        <f t="shared" si="28"/>
        <v/>
      </c>
      <c r="AK104" s="39" t="str">
        <f t="shared" si="29"/>
        <v/>
      </c>
      <c r="AL104" s="39" t="str">
        <f t="shared" si="30"/>
        <v/>
      </c>
      <c r="AM104" s="39" t="str">
        <f t="shared" si="31"/>
        <v/>
      </c>
      <c r="AN104" s="39" t="str">
        <f t="shared" si="32"/>
        <v/>
      </c>
      <c r="AO104" s="39" t="str">
        <f t="shared" si="33"/>
        <v/>
      </c>
      <c r="AP104" s="39" t="str">
        <f t="shared" si="34"/>
        <v/>
      </c>
      <c r="AQ104" s="39" t="str">
        <f t="shared" si="35"/>
        <v/>
      </c>
      <c r="AR104" s="39" t="str">
        <f t="shared" si="36"/>
        <v/>
      </c>
      <c r="AS104" s="39" t="str">
        <f t="shared" ref="AS104:AS128" si="44">IF($M104=681,$J104,"")</f>
        <v/>
      </c>
      <c r="AT104" s="39" t="str">
        <f t="shared" si="38"/>
        <v/>
      </c>
      <c r="AU104" s="39" t="str">
        <f t="shared" si="39"/>
        <v/>
      </c>
    </row>
    <row r="105" spans="1:47" x14ac:dyDescent="0.25">
      <c r="A105" s="93"/>
      <c r="B105" s="69"/>
      <c r="C105" s="94"/>
      <c r="H105" s="39">
        <f t="shared" si="4"/>
        <v>0</v>
      </c>
      <c r="I105" s="39">
        <f t="shared" si="43"/>
        <v>0</v>
      </c>
      <c r="J105" s="39">
        <f t="shared" si="5"/>
        <v>0</v>
      </c>
      <c r="M105" s="53"/>
      <c r="N105" s="39" t="str">
        <f t="shared" si="6"/>
        <v/>
      </c>
      <c r="O105" s="39" t="str">
        <f t="shared" si="7"/>
        <v/>
      </c>
      <c r="P105" s="39" t="str">
        <f t="shared" si="8"/>
        <v/>
      </c>
      <c r="Q105" s="39" t="str">
        <f t="shared" si="9"/>
        <v/>
      </c>
      <c r="R105" s="39" t="str">
        <f t="shared" si="10"/>
        <v/>
      </c>
      <c r="S105" s="39" t="str">
        <f t="shared" si="11"/>
        <v/>
      </c>
      <c r="T105" s="39" t="str">
        <f t="shared" si="12"/>
        <v/>
      </c>
      <c r="U105" s="39" t="str">
        <f t="shared" si="13"/>
        <v/>
      </c>
      <c r="V105" s="39" t="str">
        <f t="shared" si="14"/>
        <v/>
      </c>
      <c r="W105" s="39" t="str">
        <f t="shared" si="15"/>
        <v/>
      </c>
      <c r="X105" s="39" t="str">
        <f t="shared" si="16"/>
        <v/>
      </c>
      <c r="Y105" s="39" t="str">
        <f t="shared" si="17"/>
        <v/>
      </c>
      <c r="Z105" s="39" t="str">
        <f t="shared" si="18"/>
        <v/>
      </c>
      <c r="AA105" s="39" t="str">
        <f t="shared" si="19"/>
        <v/>
      </c>
      <c r="AB105" s="39" t="str">
        <f t="shared" si="20"/>
        <v/>
      </c>
      <c r="AC105" s="39" t="str">
        <f t="shared" si="21"/>
        <v/>
      </c>
      <c r="AD105" s="39" t="str">
        <f t="shared" si="22"/>
        <v/>
      </c>
      <c r="AE105" s="39" t="str">
        <f t="shared" si="23"/>
        <v/>
      </c>
      <c r="AF105" s="39" t="str">
        <f t="shared" si="24"/>
        <v/>
      </c>
      <c r="AG105" s="39" t="str">
        <f t="shared" si="25"/>
        <v/>
      </c>
      <c r="AH105" s="39" t="str">
        <f t="shared" si="26"/>
        <v/>
      </c>
      <c r="AI105" s="39" t="str">
        <f t="shared" si="27"/>
        <v/>
      </c>
      <c r="AJ105" s="39" t="str">
        <f t="shared" si="28"/>
        <v/>
      </c>
      <c r="AK105" s="39" t="str">
        <f t="shared" si="29"/>
        <v/>
      </c>
      <c r="AL105" s="39" t="str">
        <f t="shared" si="30"/>
        <v/>
      </c>
      <c r="AM105" s="39" t="str">
        <f t="shared" si="31"/>
        <v/>
      </c>
      <c r="AN105" s="39" t="str">
        <f t="shared" si="32"/>
        <v/>
      </c>
      <c r="AO105" s="39" t="str">
        <f t="shared" si="33"/>
        <v/>
      </c>
      <c r="AP105" s="39" t="str">
        <f t="shared" si="34"/>
        <v/>
      </c>
      <c r="AQ105" s="39" t="str">
        <f t="shared" si="35"/>
        <v/>
      </c>
      <c r="AR105" s="39" t="str">
        <f t="shared" si="36"/>
        <v/>
      </c>
      <c r="AS105" s="39" t="str">
        <f t="shared" si="44"/>
        <v/>
      </c>
      <c r="AT105" s="39" t="str">
        <f t="shared" si="38"/>
        <v/>
      </c>
      <c r="AU105" s="39" t="str">
        <f t="shared" si="39"/>
        <v/>
      </c>
    </row>
    <row r="106" spans="1:47" x14ac:dyDescent="0.25">
      <c r="A106" s="93"/>
      <c r="B106" s="69"/>
      <c r="C106" s="94"/>
      <c r="H106" s="39">
        <f t="shared" si="4"/>
        <v>0</v>
      </c>
      <c r="I106" s="39">
        <f t="shared" si="43"/>
        <v>0</v>
      </c>
      <c r="J106" s="39">
        <f t="shared" si="5"/>
        <v>0</v>
      </c>
      <c r="M106" s="53"/>
      <c r="N106" s="39" t="str">
        <f t="shared" si="6"/>
        <v/>
      </c>
      <c r="O106" s="39" t="str">
        <f t="shared" si="7"/>
        <v/>
      </c>
      <c r="P106" s="39" t="str">
        <f t="shared" si="8"/>
        <v/>
      </c>
      <c r="Q106" s="39" t="str">
        <f t="shared" si="9"/>
        <v/>
      </c>
      <c r="R106" s="39" t="str">
        <f t="shared" si="10"/>
        <v/>
      </c>
      <c r="S106" s="39" t="str">
        <f t="shared" si="11"/>
        <v/>
      </c>
      <c r="T106" s="39" t="str">
        <f t="shared" si="12"/>
        <v/>
      </c>
      <c r="U106" s="39" t="str">
        <f t="shared" si="13"/>
        <v/>
      </c>
      <c r="V106" s="39" t="str">
        <f t="shared" si="14"/>
        <v/>
      </c>
      <c r="W106" s="39" t="str">
        <f t="shared" si="15"/>
        <v/>
      </c>
      <c r="X106" s="39" t="str">
        <f t="shared" si="16"/>
        <v/>
      </c>
      <c r="Y106" s="39" t="str">
        <f t="shared" si="17"/>
        <v/>
      </c>
      <c r="Z106" s="39" t="str">
        <f t="shared" si="18"/>
        <v/>
      </c>
      <c r="AA106" s="39" t="str">
        <f t="shared" si="19"/>
        <v/>
      </c>
      <c r="AB106" s="39" t="str">
        <f t="shared" si="20"/>
        <v/>
      </c>
      <c r="AC106" s="39" t="str">
        <f t="shared" si="21"/>
        <v/>
      </c>
      <c r="AD106" s="39" t="str">
        <f t="shared" si="22"/>
        <v/>
      </c>
      <c r="AE106" s="39" t="str">
        <f t="shared" si="23"/>
        <v/>
      </c>
      <c r="AF106" s="39" t="str">
        <f t="shared" si="24"/>
        <v/>
      </c>
      <c r="AG106" s="39" t="str">
        <f t="shared" si="25"/>
        <v/>
      </c>
      <c r="AH106" s="39" t="str">
        <f t="shared" si="26"/>
        <v/>
      </c>
      <c r="AI106" s="39" t="str">
        <f t="shared" si="27"/>
        <v/>
      </c>
      <c r="AJ106" s="39" t="str">
        <f t="shared" si="28"/>
        <v/>
      </c>
      <c r="AK106" s="39" t="str">
        <f t="shared" si="29"/>
        <v/>
      </c>
      <c r="AL106" s="39" t="str">
        <f t="shared" si="30"/>
        <v/>
      </c>
      <c r="AM106" s="39" t="str">
        <f t="shared" si="31"/>
        <v/>
      </c>
      <c r="AN106" s="39" t="str">
        <f t="shared" si="32"/>
        <v/>
      </c>
      <c r="AO106" s="39" t="str">
        <f t="shared" si="33"/>
        <v/>
      </c>
      <c r="AP106" s="39" t="str">
        <f t="shared" si="34"/>
        <v/>
      </c>
      <c r="AQ106" s="39" t="str">
        <f t="shared" si="35"/>
        <v/>
      </c>
      <c r="AR106" s="39" t="str">
        <f t="shared" si="36"/>
        <v/>
      </c>
      <c r="AS106" s="39" t="str">
        <f t="shared" si="44"/>
        <v/>
      </c>
      <c r="AT106" s="39" t="str">
        <f t="shared" si="38"/>
        <v/>
      </c>
      <c r="AU106" s="39" t="str">
        <f t="shared" si="39"/>
        <v/>
      </c>
    </row>
    <row r="107" spans="1:47" x14ac:dyDescent="0.25">
      <c r="A107" s="93"/>
      <c r="B107" s="69"/>
      <c r="C107" s="94"/>
      <c r="H107" s="39">
        <f t="shared" si="4"/>
        <v>0</v>
      </c>
      <c r="I107" s="39">
        <f t="shared" si="43"/>
        <v>0</v>
      </c>
      <c r="J107" s="39">
        <f t="shared" si="5"/>
        <v>0</v>
      </c>
      <c r="M107" s="53"/>
      <c r="N107" s="39" t="str">
        <f t="shared" si="6"/>
        <v/>
      </c>
      <c r="O107" s="39" t="str">
        <f t="shared" si="7"/>
        <v/>
      </c>
      <c r="P107" s="39" t="str">
        <f t="shared" si="8"/>
        <v/>
      </c>
      <c r="Q107" s="39" t="str">
        <f t="shared" si="9"/>
        <v/>
      </c>
      <c r="R107" s="39" t="str">
        <f t="shared" si="10"/>
        <v/>
      </c>
      <c r="S107" s="39" t="str">
        <f t="shared" si="11"/>
        <v/>
      </c>
      <c r="T107" s="39" t="str">
        <f t="shared" si="12"/>
        <v/>
      </c>
      <c r="U107" s="39" t="str">
        <f t="shared" si="13"/>
        <v/>
      </c>
      <c r="V107" s="39" t="str">
        <f t="shared" si="14"/>
        <v/>
      </c>
      <c r="W107" s="39" t="str">
        <f t="shared" si="15"/>
        <v/>
      </c>
      <c r="X107" s="39" t="str">
        <f t="shared" si="16"/>
        <v/>
      </c>
      <c r="Y107" s="39" t="str">
        <f t="shared" si="17"/>
        <v/>
      </c>
      <c r="Z107" s="39" t="str">
        <f t="shared" si="18"/>
        <v/>
      </c>
      <c r="AA107" s="39" t="str">
        <f t="shared" si="19"/>
        <v/>
      </c>
      <c r="AB107" s="39" t="str">
        <f t="shared" si="20"/>
        <v/>
      </c>
      <c r="AC107" s="39" t="str">
        <f t="shared" si="21"/>
        <v/>
      </c>
      <c r="AD107" s="39" t="str">
        <f t="shared" si="22"/>
        <v/>
      </c>
      <c r="AE107" s="39" t="str">
        <f t="shared" si="23"/>
        <v/>
      </c>
      <c r="AF107" s="39" t="str">
        <f t="shared" si="24"/>
        <v/>
      </c>
      <c r="AG107" s="39" t="str">
        <f t="shared" si="25"/>
        <v/>
      </c>
      <c r="AH107" s="39" t="str">
        <f t="shared" si="26"/>
        <v/>
      </c>
      <c r="AI107" s="39" t="str">
        <f t="shared" si="27"/>
        <v/>
      </c>
      <c r="AJ107" s="39" t="str">
        <f t="shared" si="28"/>
        <v/>
      </c>
      <c r="AK107" s="39" t="str">
        <f t="shared" si="29"/>
        <v/>
      </c>
      <c r="AL107" s="39" t="str">
        <f t="shared" si="30"/>
        <v/>
      </c>
      <c r="AM107" s="39" t="str">
        <f t="shared" si="31"/>
        <v/>
      </c>
      <c r="AN107" s="39" t="str">
        <f t="shared" si="32"/>
        <v/>
      </c>
      <c r="AO107" s="39" t="str">
        <f t="shared" si="33"/>
        <v/>
      </c>
      <c r="AP107" s="39" t="str">
        <f t="shared" si="34"/>
        <v/>
      </c>
      <c r="AQ107" s="39" t="str">
        <f t="shared" si="35"/>
        <v/>
      </c>
      <c r="AR107" s="39" t="str">
        <f t="shared" si="36"/>
        <v/>
      </c>
      <c r="AS107" s="39" t="str">
        <f t="shared" si="44"/>
        <v/>
      </c>
      <c r="AT107" s="39" t="str">
        <f t="shared" si="38"/>
        <v/>
      </c>
      <c r="AU107" s="39" t="str">
        <f t="shared" si="39"/>
        <v/>
      </c>
    </row>
    <row r="108" spans="1:47" x14ac:dyDescent="0.25">
      <c r="A108" s="93"/>
      <c r="B108" s="69"/>
      <c r="C108" s="94"/>
      <c r="H108" s="39">
        <f t="shared" si="4"/>
        <v>0</v>
      </c>
      <c r="I108" s="39">
        <f t="shared" si="43"/>
        <v>0</v>
      </c>
      <c r="J108" s="39">
        <f t="shared" si="5"/>
        <v>0</v>
      </c>
      <c r="M108" s="53"/>
      <c r="N108" s="39" t="str">
        <f t="shared" si="6"/>
        <v/>
      </c>
      <c r="O108" s="39" t="str">
        <f t="shared" si="7"/>
        <v/>
      </c>
      <c r="P108" s="39" t="str">
        <f t="shared" si="8"/>
        <v/>
      </c>
      <c r="Q108" s="39" t="str">
        <f t="shared" si="9"/>
        <v/>
      </c>
      <c r="R108" s="39" t="str">
        <f t="shared" si="10"/>
        <v/>
      </c>
      <c r="S108" s="39" t="str">
        <f t="shared" si="11"/>
        <v/>
      </c>
      <c r="T108" s="39" t="str">
        <f t="shared" si="12"/>
        <v/>
      </c>
      <c r="U108" s="39" t="str">
        <f t="shared" si="13"/>
        <v/>
      </c>
      <c r="V108" s="39" t="str">
        <f t="shared" si="14"/>
        <v/>
      </c>
      <c r="W108" s="39" t="str">
        <f t="shared" si="15"/>
        <v/>
      </c>
      <c r="X108" s="39" t="str">
        <f t="shared" si="16"/>
        <v/>
      </c>
      <c r="Y108" s="39" t="str">
        <f t="shared" si="17"/>
        <v/>
      </c>
      <c r="Z108" s="39" t="str">
        <f t="shared" si="18"/>
        <v/>
      </c>
      <c r="AA108" s="39" t="str">
        <f t="shared" si="19"/>
        <v/>
      </c>
      <c r="AB108" s="39" t="str">
        <f t="shared" si="20"/>
        <v/>
      </c>
      <c r="AC108" s="39" t="str">
        <f t="shared" si="21"/>
        <v/>
      </c>
      <c r="AD108" s="39" t="str">
        <f t="shared" si="22"/>
        <v/>
      </c>
      <c r="AE108" s="39" t="str">
        <f t="shared" si="23"/>
        <v/>
      </c>
      <c r="AF108" s="39" t="str">
        <f t="shared" si="24"/>
        <v/>
      </c>
      <c r="AG108" s="39" t="str">
        <f t="shared" si="25"/>
        <v/>
      </c>
      <c r="AH108" s="39" t="str">
        <f t="shared" si="26"/>
        <v/>
      </c>
      <c r="AI108" s="39" t="str">
        <f t="shared" si="27"/>
        <v/>
      </c>
      <c r="AJ108" s="39" t="str">
        <f t="shared" si="28"/>
        <v/>
      </c>
      <c r="AK108" s="39" t="str">
        <f t="shared" si="29"/>
        <v/>
      </c>
      <c r="AL108" s="39" t="str">
        <f t="shared" si="30"/>
        <v/>
      </c>
      <c r="AM108" s="39" t="str">
        <f t="shared" si="31"/>
        <v/>
      </c>
      <c r="AN108" s="39" t="str">
        <f t="shared" si="32"/>
        <v/>
      </c>
      <c r="AO108" s="39" t="str">
        <f t="shared" si="33"/>
        <v/>
      </c>
      <c r="AP108" s="39" t="str">
        <f t="shared" si="34"/>
        <v/>
      </c>
      <c r="AQ108" s="39" t="str">
        <f t="shared" si="35"/>
        <v/>
      </c>
      <c r="AR108" s="39" t="str">
        <f t="shared" si="36"/>
        <v/>
      </c>
      <c r="AS108" s="39" t="str">
        <f t="shared" si="44"/>
        <v/>
      </c>
      <c r="AT108" s="39" t="str">
        <f t="shared" si="38"/>
        <v/>
      </c>
      <c r="AU108" s="39" t="str">
        <f t="shared" si="39"/>
        <v/>
      </c>
    </row>
    <row r="109" spans="1:47" x14ac:dyDescent="0.25">
      <c r="A109" s="93"/>
      <c r="B109" s="69"/>
      <c r="C109" s="94"/>
      <c r="H109" s="39">
        <f t="shared" si="4"/>
        <v>0</v>
      </c>
      <c r="I109" s="39">
        <f t="shared" si="43"/>
        <v>0</v>
      </c>
      <c r="J109" s="39">
        <f t="shared" si="5"/>
        <v>0</v>
      </c>
      <c r="M109" s="53"/>
      <c r="N109" s="39" t="str">
        <f t="shared" si="6"/>
        <v/>
      </c>
      <c r="O109" s="39" t="str">
        <f t="shared" si="7"/>
        <v/>
      </c>
      <c r="P109" s="39" t="str">
        <f t="shared" si="8"/>
        <v/>
      </c>
      <c r="Q109" s="39" t="str">
        <f t="shared" si="9"/>
        <v/>
      </c>
      <c r="R109" s="39" t="str">
        <f t="shared" si="10"/>
        <v/>
      </c>
      <c r="S109" s="39" t="str">
        <f t="shared" si="11"/>
        <v/>
      </c>
      <c r="T109" s="39" t="str">
        <f t="shared" si="12"/>
        <v/>
      </c>
      <c r="U109" s="39" t="str">
        <f t="shared" si="13"/>
        <v/>
      </c>
      <c r="V109" s="39" t="str">
        <f t="shared" si="14"/>
        <v/>
      </c>
      <c r="W109" s="39" t="str">
        <f t="shared" si="15"/>
        <v/>
      </c>
      <c r="X109" s="39" t="str">
        <f t="shared" si="16"/>
        <v/>
      </c>
      <c r="Y109" s="39" t="str">
        <f t="shared" si="17"/>
        <v/>
      </c>
      <c r="Z109" s="39" t="str">
        <f t="shared" si="18"/>
        <v/>
      </c>
      <c r="AA109" s="39" t="str">
        <f t="shared" si="19"/>
        <v/>
      </c>
      <c r="AB109" s="39" t="str">
        <f t="shared" si="20"/>
        <v/>
      </c>
      <c r="AC109" s="39" t="str">
        <f t="shared" si="21"/>
        <v/>
      </c>
      <c r="AD109" s="39" t="str">
        <f t="shared" si="22"/>
        <v/>
      </c>
      <c r="AE109" s="39" t="str">
        <f t="shared" si="23"/>
        <v/>
      </c>
      <c r="AF109" s="39" t="str">
        <f t="shared" si="24"/>
        <v/>
      </c>
      <c r="AG109" s="39" t="str">
        <f t="shared" si="25"/>
        <v/>
      </c>
      <c r="AH109" s="39" t="str">
        <f t="shared" si="26"/>
        <v/>
      </c>
      <c r="AI109" s="39" t="str">
        <f t="shared" si="27"/>
        <v/>
      </c>
      <c r="AJ109" s="39" t="str">
        <f t="shared" si="28"/>
        <v/>
      </c>
      <c r="AK109" s="39" t="str">
        <f t="shared" si="29"/>
        <v/>
      </c>
      <c r="AL109" s="39" t="str">
        <f t="shared" si="30"/>
        <v/>
      </c>
      <c r="AM109" s="39" t="str">
        <f t="shared" si="31"/>
        <v/>
      </c>
      <c r="AN109" s="39" t="str">
        <f t="shared" si="32"/>
        <v/>
      </c>
      <c r="AO109" s="39" t="str">
        <f t="shared" si="33"/>
        <v/>
      </c>
      <c r="AP109" s="39" t="str">
        <f t="shared" si="34"/>
        <v/>
      </c>
      <c r="AQ109" s="39" t="str">
        <f t="shared" si="35"/>
        <v/>
      </c>
      <c r="AR109" s="39" t="str">
        <f t="shared" si="36"/>
        <v/>
      </c>
      <c r="AS109" s="39" t="str">
        <f t="shared" si="44"/>
        <v/>
      </c>
      <c r="AT109" s="39" t="str">
        <f t="shared" si="38"/>
        <v/>
      </c>
      <c r="AU109" s="39" t="str">
        <f t="shared" si="39"/>
        <v/>
      </c>
    </row>
    <row r="110" spans="1:47" x14ac:dyDescent="0.25">
      <c r="A110" s="93"/>
      <c r="B110" s="69"/>
      <c r="C110" s="94"/>
      <c r="H110" s="39">
        <f t="shared" si="4"/>
        <v>0</v>
      </c>
      <c r="I110" s="39">
        <f t="shared" si="43"/>
        <v>0</v>
      </c>
      <c r="J110" s="39">
        <f t="shared" si="5"/>
        <v>0</v>
      </c>
      <c r="M110" s="53"/>
      <c r="N110" s="39" t="str">
        <f t="shared" si="6"/>
        <v/>
      </c>
      <c r="O110" s="39" t="str">
        <f t="shared" si="7"/>
        <v/>
      </c>
      <c r="P110" s="39" t="str">
        <f t="shared" si="8"/>
        <v/>
      </c>
      <c r="Q110" s="39" t="str">
        <f t="shared" si="9"/>
        <v/>
      </c>
      <c r="R110" s="39" t="str">
        <f t="shared" si="10"/>
        <v/>
      </c>
      <c r="S110" s="39" t="str">
        <f t="shared" si="11"/>
        <v/>
      </c>
      <c r="T110" s="39" t="str">
        <f t="shared" si="12"/>
        <v/>
      </c>
      <c r="U110" s="39" t="str">
        <f t="shared" si="13"/>
        <v/>
      </c>
      <c r="V110" s="39" t="str">
        <f t="shared" si="14"/>
        <v/>
      </c>
      <c r="W110" s="39" t="str">
        <f t="shared" si="15"/>
        <v/>
      </c>
      <c r="X110" s="39" t="str">
        <f t="shared" si="16"/>
        <v/>
      </c>
      <c r="Y110" s="39" t="str">
        <f t="shared" si="17"/>
        <v/>
      </c>
      <c r="Z110" s="39" t="str">
        <f t="shared" si="18"/>
        <v/>
      </c>
      <c r="AA110" s="39" t="str">
        <f t="shared" si="19"/>
        <v/>
      </c>
      <c r="AB110" s="39" t="str">
        <f t="shared" si="20"/>
        <v/>
      </c>
      <c r="AC110" s="39" t="str">
        <f t="shared" si="21"/>
        <v/>
      </c>
      <c r="AD110" s="39" t="str">
        <f t="shared" si="22"/>
        <v/>
      </c>
      <c r="AE110" s="39" t="str">
        <f t="shared" si="23"/>
        <v/>
      </c>
      <c r="AF110" s="39" t="str">
        <f t="shared" si="24"/>
        <v/>
      </c>
      <c r="AG110" s="39" t="str">
        <f t="shared" si="25"/>
        <v/>
      </c>
      <c r="AH110" s="39" t="str">
        <f t="shared" si="26"/>
        <v/>
      </c>
      <c r="AI110" s="39" t="str">
        <f t="shared" si="27"/>
        <v/>
      </c>
      <c r="AJ110" s="39" t="str">
        <f t="shared" si="28"/>
        <v/>
      </c>
      <c r="AK110" s="39" t="str">
        <f t="shared" si="29"/>
        <v/>
      </c>
      <c r="AL110" s="39" t="str">
        <f t="shared" si="30"/>
        <v/>
      </c>
      <c r="AM110" s="39" t="str">
        <f t="shared" si="31"/>
        <v/>
      </c>
      <c r="AN110" s="39" t="str">
        <f t="shared" si="32"/>
        <v/>
      </c>
      <c r="AO110" s="39" t="str">
        <f t="shared" si="33"/>
        <v/>
      </c>
      <c r="AP110" s="39" t="str">
        <f t="shared" si="34"/>
        <v/>
      </c>
      <c r="AQ110" s="39" t="str">
        <f t="shared" si="35"/>
        <v/>
      </c>
      <c r="AR110" s="39" t="str">
        <f t="shared" si="36"/>
        <v/>
      </c>
      <c r="AS110" s="39" t="str">
        <f t="shared" si="44"/>
        <v/>
      </c>
      <c r="AT110" s="39" t="str">
        <f t="shared" si="38"/>
        <v/>
      </c>
      <c r="AU110" s="39" t="str">
        <f t="shared" si="39"/>
        <v/>
      </c>
    </row>
    <row r="111" spans="1:47" x14ac:dyDescent="0.25">
      <c r="A111" s="93"/>
      <c r="B111" s="69"/>
      <c r="C111" s="94"/>
      <c r="H111" s="39">
        <f t="shared" si="4"/>
        <v>0</v>
      </c>
      <c r="I111" s="39">
        <f t="shared" si="43"/>
        <v>0</v>
      </c>
      <c r="J111" s="39">
        <f t="shared" si="5"/>
        <v>0</v>
      </c>
      <c r="M111" s="53"/>
      <c r="N111" s="39" t="str">
        <f t="shared" si="6"/>
        <v/>
      </c>
      <c r="O111" s="39" t="str">
        <f t="shared" si="7"/>
        <v/>
      </c>
      <c r="P111" s="39" t="str">
        <f t="shared" si="8"/>
        <v/>
      </c>
      <c r="Q111" s="39" t="str">
        <f t="shared" si="9"/>
        <v/>
      </c>
      <c r="R111" s="39" t="str">
        <f t="shared" si="10"/>
        <v/>
      </c>
      <c r="S111" s="39" t="str">
        <f t="shared" si="11"/>
        <v/>
      </c>
      <c r="T111" s="39" t="str">
        <f t="shared" si="12"/>
        <v/>
      </c>
      <c r="U111" s="39" t="str">
        <f t="shared" si="13"/>
        <v/>
      </c>
      <c r="V111" s="39" t="str">
        <f t="shared" si="14"/>
        <v/>
      </c>
      <c r="W111" s="39" t="str">
        <f t="shared" si="15"/>
        <v/>
      </c>
      <c r="X111" s="39" t="str">
        <f t="shared" si="16"/>
        <v/>
      </c>
      <c r="Y111" s="39" t="str">
        <f t="shared" si="17"/>
        <v/>
      </c>
      <c r="Z111" s="39" t="str">
        <f t="shared" si="18"/>
        <v/>
      </c>
      <c r="AA111" s="39" t="str">
        <f t="shared" si="19"/>
        <v/>
      </c>
      <c r="AB111" s="39" t="str">
        <f t="shared" si="20"/>
        <v/>
      </c>
      <c r="AC111" s="39" t="str">
        <f t="shared" si="21"/>
        <v/>
      </c>
      <c r="AD111" s="39" t="str">
        <f t="shared" si="22"/>
        <v/>
      </c>
      <c r="AE111" s="39" t="str">
        <f t="shared" si="23"/>
        <v/>
      </c>
      <c r="AF111" s="39" t="str">
        <f t="shared" si="24"/>
        <v/>
      </c>
      <c r="AG111" s="39" t="str">
        <f t="shared" si="25"/>
        <v/>
      </c>
      <c r="AH111" s="39" t="str">
        <f t="shared" si="26"/>
        <v/>
      </c>
      <c r="AI111" s="39" t="str">
        <f t="shared" si="27"/>
        <v/>
      </c>
      <c r="AJ111" s="39" t="str">
        <f t="shared" si="28"/>
        <v/>
      </c>
      <c r="AK111" s="39" t="str">
        <f t="shared" si="29"/>
        <v/>
      </c>
      <c r="AL111" s="39" t="str">
        <f t="shared" si="30"/>
        <v/>
      </c>
      <c r="AM111" s="39" t="str">
        <f t="shared" si="31"/>
        <v/>
      </c>
      <c r="AN111" s="39" t="str">
        <f t="shared" si="32"/>
        <v/>
      </c>
      <c r="AO111" s="39" t="str">
        <f t="shared" si="33"/>
        <v/>
      </c>
      <c r="AP111" s="39" t="str">
        <f t="shared" si="34"/>
        <v/>
      </c>
      <c r="AQ111" s="39" t="str">
        <f t="shared" si="35"/>
        <v/>
      </c>
      <c r="AR111" s="39" t="str">
        <f t="shared" si="36"/>
        <v/>
      </c>
      <c r="AS111" s="39" t="str">
        <f t="shared" si="44"/>
        <v/>
      </c>
      <c r="AT111" s="39" t="str">
        <f t="shared" si="38"/>
        <v/>
      </c>
      <c r="AU111" s="39" t="str">
        <f t="shared" si="39"/>
        <v/>
      </c>
    </row>
    <row r="112" spans="1:47" x14ac:dyDescent="0.25">
      <c r="A112" s="93"/>
      <c r="B112" s="69"/>
      <c r="C112" s="69"/>
      <c r="H112" s="39">
        <f t="shared" si="4"/>
        <v>0</v>
      </c>
      <c r="I112" s="39">
        <f t="shared" si="43"/>
        <v>0</v>
      </c>
      <c r="J112" s="39">
        <f t="shared" si="5"/>
        <v>0</v>
      </c>
      <c r="M112" s="53"/>
      <c r="N112" s="39" t="str">
        <f t="shared" si="6"/>
        <v/>
      </c>
      <c r="O112" s="39" t="str">
        <f t="shared" si="7"/>
        <v/>
      </c>
      <c r="P112" s="39" t="str">
        <f t="shared" si="8"/>
        <v/>
      </c>
      <c r="Q112" s="39" t="str">
        <f t="shared" si="9"/>
        <v/>
      </c>
      <c r="R112" s="39" t="str">
        <f t="shared" si="10"/>
        <v/>
      </c>
      <c r="S112" s="39" t="str">
        <f t="shared" si="11"/>
        <v/>
      </c>
      <c r="T112" s="39" t="str">
        <f t="shared" si="12"/>
        <v/>
      </c>
      <c r="U112" s="39" t="str">
        <f t="shared" si="13"/>
        <v/>
      </c>
      <c r="V112" s="39" t="str">
        <f t="shared" si="14"/>
        <v/>
      </c>
      <c r="W112" s="39" t="str">
        <f t="shared" si="15"/>
        <v/>
      </c>
      <c r="X112" s="39" t="str">
        <f t="shared" si="16"/>
        <v/>
      </c>
      <c r="Y112" s="39" t="str">
        <f t="shared" si="17"/>
        <v/>
      </c>
      <c r="Z112" s="39" t="str">
        <f t="shared" si="18"/>
        <v/>
      </c>
      <c r="AA112" s="39" t="str">
        <f t="shared" si="19"/>
        <v/>
      </c>
      <c r="AB112" s="39" t="str">
        <f t="shared" si="20"/>
        <v/>
      </c>
      <c r="AC112" s="39" t="str">
        <f t="shared" si="21"/>
        <v/>
      </c>
      <c r="AD112" s="39" t="str">
        <f t="shared" si="22"/>
        <v/>
      </c>
      <c r="AE112" s="39" t="str">
        <f t="shared" si="23"/>
        <v/>
      </c>
      <c r="AF112" s="39" t="str">
        <f t="shared" si="24"/>
        <v/>
      </c>
      <c r="AG112" s="39" t="str">
        <f t="shared" si="25"/>
        <v/>
      </c>
      <c r="AH112" s="39" t="str">
        <f t="shared" si="26"/>
        <v/>
      </c>
      <c r="AI112" s="39" t="str">
        <f t="shared" si="27"/>
        <v/>
      </c>
      <c r="AJ112" s="39" t="str">
        <f t="shared" si="28"/>
        <v/>
      </c>
      <c r="AK112" s="39" t="str">
        <f t="shared" si="29"/>
        <v/>
      </c>
      <c r="AL112" s="39" t="str">
        <f t="shared" si="30"/>
        <v/>
      </c>
      <c r="AM112" s="39" t="str">
        <f t="shared" si="31"/>
        <v/>
      </c>
      <c r="AN112" s="39" t="str">
        <f t="shared" si="32"/>
        <v/>
      </c>
      <c r="AO112" s="39" t="str">
        <f t="shared" si="33"/>
        <v/>
      </c>
      <c r="AP112" s="39" t="str">
        <f t="shared" si="34"/>
        <v/>
      </c>
      <c r="AQ112" s="39" t="str">
        <f t="shared" si="35"/>
        <v/>
      </c>
      <c r="AR112" s="39" t="str">
        <f t="shared" si="36"/>
        <v/>
      </c>
      <c r="AS112" s="39" t="str">
        <f t="shared" si="44"/>
        <v/>
      </c>
      <c r="AT112" s="39" t="str">
        <f t="shared" si="38"/>
        <v/>
      </c>
      <c r="AU112" s="39" t="str">
        <f t="shared" si="39"/>
        <v/>
      </c>
    </row>
    <row r="113" spans="1:47" x14ac:dyDescent="0.25">
      <c r="A113" s="93"/>
      <c r="B113" s="69"/>
      <c r="C113" s="69"/>
      <c r="D113" s="39"/>
      <c r="H113" s="39">
        <f t="shared" si="4"/>
        <v>0</v>
      </c>
      <c r="I113" s="39">
        <f t="shared" si="43"/>
        <v>0</v>
      </c>
      <c r="J113" s="39">
        <f t="shared" si="5"/>
        <v>0</v>
      </c>
      <c r="M113" s="53"/>
      <c r="N113" s="39" t="str">
        <f t="shared" si="6"/>
        <v/>
      </c>
      <c r="O113" s="39" t="str">
        <f t="shared" si="7"/>
        <v/>
      </c>
      <c r="P113" s="39" t="str">
        <f t="shared" si="8"/>
        <v/>
      </c>
      <c r="Q113" s="39" t="str">
        <f t="shared" si="9"/>
        <v/>
      </c>
      <c r="R113" s="39" t="str">
        <f t="shared" si="10"/>
        <v/>
      </c>
      <c r="S113" s="39" t="str">
        <f t="shared" si="11"/>
        <v/>
      </c>
      <c r="T113" s="39" t="str">
        <f t="shared" si="12"/>
        <v/>
      </c>
      <c r="U113" s="39" t="str">
        <f t="shared" si="13"/>
        <v/>
      </c>
      <c r="V113" s="39" t="str">
        <f t="shared" si="14"/>
        <v/>
      </c>
      <c r="W113" s="39" t="str">
        <f t="shared" si="15"/>
        <v/>
      </c>
      <c r="X113" s="39" t="str">
        <f t="shared" si="16"/>
        <v/>
      </c>
      <c r="Y113" s="39" t="str">
        <f t="shared" si="17"/>
        <v/>
      </c>
      <c r="Z113" s="39" t="str">
        <f t="shared" si="18"/>
        <v/>
      </c>
      <c r="AA113" s="39" t="str">
        <f t="shared" si="19"/>
        <v/>
      </c>
      <c r="AB113" s="39" t="str">
        <f t="shared" si="20"/>
        <v/>
      </c>
      <c r="AC113" s="39" t="str">
        <f t="shared" si="21"/>
        <v/>
      </c>
      <c r="AD113" s="39" t="str">
        <f t="shared" si="22"/>
        <v/>
      </c>
      <c r="AE113" s="39" t="str">
        <f t="shared" si="23"/>
        <v/>
      </c>
      <c r="AF113" s="39" t="str">
        <f t="shared" si="24"/>
        <v/>
      </c>
      <c r="AG113" s="39" t="str">
        <f t="shared" si="25"/>
        <v/>
      </c>
      <c r="AH113" s="39" t="str">
        <f t="shared" si="26"/>
        <v/>
      </c>
      <c r="AI113" s="39" t="str">
        <f t="shared" si="27"/>
        <v/>
      </c>
      <c r="AJ113" s="39" t="str">
        <f t="shared" si="28"/>
        <v/>
      </c>
      <c r="AK113" s="39" t="str">
        <f t="shared" si="29"/>
        <v/>
      </c>
      <c r="AL113" s="39" t="str">
        <f t="shared" si="30"/>
        <v/>
      </c>
      <c r="AM113" s="39" t="str">
        <f t="shared" si="31"/>
        <v/>
      </c>
      <c r="AN113" s="39" t="str">
        <f t="shared" si="32"/>
        <v/>
      </c>
      <c r="AO113" s="39" t="str">
        <f t="shared" si="33"/>
        <v/>
      </c>
      <c r="AP113" s="39" t="str">
        <f t="shared" si="34"/>
        <v/>
      </c>
      <c r="AQ113" s="39" t="str">
        <f t="shared" si="35"/>
        <v/>
      </c>
      <c r="AR113" s="39" t="str">
        <f t="shared" si="36"/>
        <v/>
      </c>
      <c r="AS113" s="39" t="str">
        <f t="shared" si="44"/>
        <v/>
      </c>
      <c r="AT113" s="39" t="str">
        <f t="shared" si="38"/>
        <v/>
      </c>
      <c r="AU113" s="39" t="str">
        <f t="shared" si="39"/>
        <v/>
      </c>
    </row>
    <row r="114" spans="1:47" x14ac:dyDescent="0.25">
      <c r="A114" s="93"/>
      <c r="B114" s="69"/>
      <c r="C114" s="69"/>
      <c r="D114" s="39"/>
      <c r="H114" s="39">
        <f t="shared" si="4"/>
        <v>0</v>
      </c>
      <c r="I114" s="39">
        <f t="shared" si="43"/>
        <v>0</v>
      </c>
      <c r="J114" s="39">
        <f t="shared" si="5"/>
        <v>0</v>
      </c>
      <c r="M114" s="53"/>
      <c r="N114" s="39" t="str">
        <f t="shared" si="6"/>
        <v/>
      </c>
      <c r="O114" s="39" t="str">
        <f t="shared" si="7"/>
        <v/>
      </c>
      <c r="P114" s="39" t="str">
        <f t="shared" si="8"/>
        <v/>
      </c>
      <c r="Q114" s="39" t="str">
        <f t="shared" si="9"/>
        <v/>
      </c>
      <c r="R114" s="39" t="str">
        <f t="shared" si="10"/>
        <v/>
      </c>
      <c r="S114" s="39" t="str">
        <f t="shared" si="11"/>
        <v/>
      </c>
      <c r="T114" s="39" t="str">
        <f t="shared" si="12"/>
        <v/>
      </c>
      <c r="U114" s="39" t="str">
        <f t="shared" si="13"/>
        <v/>
      </c>
      <c r="V114" s="39" t="str">
        <f t="shared" si="14"/>
        <v/>
      </c>
      <c r="W114" s="39" t="str">
        <f t="shared" si="15"/>
        <v/>
      </c>
      <c r="X114" s="39" t="str">
        <f t="shared" si="16"/>
        <v/>
      </c>
      <c r="Y114" s="39" t="str">
        <f t="shared" si="17"/>
        <v/>
      </c>
      <c r="Z114" s="39" t="str">
        <f t="shared" si="18"/>
        <v/>
      </c>
      <c r="AA114" s="39" t="str">
        <f t="shared" si="19"/>
        <v/>
      </c>
      <c r="AB114" s="39" t="str">
        <f t="shared" si="20"/>
        <v/>
      </c>
      <c r="AC114" s="39" t="str">
        <f t="shared" si="21"/>
        <v/>
      </c>
      <c r="AD114" s="39" t="str">
        <f t="shared" si="22"/>
        <v/>
      </c>
      <c r="AE114" s="39" t="str">
        <f t="shared" si="23"/>
        <v/>
      </c>
      <c r="AF114" s="39" t="str">
        <f t="shared" si="24"/>
        <v/>
      </c>
      <c r="AG114" s="39" t="str">
        <f t="shared" si="25"/>
        <v/>
      </c>
      <c r="AH114" s="39" t="str">
        <f t="shared" si="26"/>
        <v/>
      </c>
      <c r="AI114" s="39" t="str">
        <f t="shared" si="27"/>
        <v/>
      </c>
      <c r="AJ114" s="39" t="str">
        <f t="shared" si="28"/>
        <v/>
      </c>
      <c r="AK114" s="39" t="str">
        <f t="shared" si="29"/>
        <v/>
      </c>
      <c r="AL114" s="39" t="str">
        <f t="shared" si="30"/>
        <v/>
      </c>
      <c r="AM114" s="39" t="str">
        <f t="shared" si="31"/>
        <v/>
      </c>
      <c r="AN114" s="39" t="str">
        <f t="shared" si="32"/>
        <v/>
      </c>
      <c r="AO114" s="39" t="str">
        <f t="shared" si="33"/>
        <v/>
      </c>
      <c r="AP114" s="39" t="str">
        <f t="shared" si="34"/>
        <v/>
      </c>
      <c r="AQ114" s="39" t="str">
        <f t="shared" si="35"/>
        <v/>
      </c>
      <c r="AR114" s="39" t="str">
        <f t="shared" si="36"/>
        <v/>
      </c>
      <c r="AS114" s="39" t="str">
        <f t="shared" si="44"/>
        <v/>
      </c>
      <c r="AT114" s="39" t="str">
        <f t="shared" si="38"/>
        <v/>
      </c>
      <c r="AU114" s="39" t="str">
        <f t="shared" si="39"/>
        <v/>
      </c>
    </row>
    <row r="115" spans="1:47" x14ac:dyDescent="0.25">
      <c r="A115" s="93"/>
      <c r="B115" s="69"/>
      <c r="C115" s="69"/>
      <c r="D115" s="39"/>
      <c r="H115" s="39">
        <f t="shared" si="4"/>
        <v>0</v>
      </c>
      <c r="I115" s="39">
        <f t="shared" si="43"/>
        <v>0</v>
      </c>
      <c r="J115" s="39">
        <f t="shared" si="5"/>
        <v>0</v>
      </c>
      <c r="M115" s="53"/>
      <c r="N115" s="39" t="str">
        <f t="shared" si="6"/>
        <v/>
      </c>
      <c r="O115" s="39" t="str">
        <f t="shared" si="7"/>
        <v/>
      </c>
      <c r="P115" s="39" t="str">
        <f t="shared" si="8"/>
        <v/>
      </c>
      <c r="Q115" s="39" t="str">
        <f t="shared" si="9"/>
        <v/>
      </c>
      <c r="R115" s="39" t="str">
        <f t="shared" si="10"/>
        <v/>
      </c>
      <c r="S115" s="39" t="str">
        <f t="shared" si="11"/>
        <v/>
      </c>
      <c r="T115" s="39" t="str">
        <f t="shared" si="12"/>
        <v/>
      </c>
      <c r="U115" s="39" t="str">
        <f t="shared" si="13"/>
        <v/>
      </c>
      <c r="V115" s="39" t="str">
        <f t="shared" si="14"/>
        <v/>
      </c>
      <c r="W115" s="39" t="str">
        <f t="shared" si="15"/>
        <v/>
      </c>
      <c r="X115" s="39" t="str">
        <f t="shared" si="16"/>
        <v/>
      </c>
      <c r="Y115" s="39" t="str">
        <f t="shared" si="17"/>
        <v/>
      </c>
      <c r="Z115" s="39" t="str">
        <f t="shared" si="18"/>
        <v/>
      </c>
      <c r="AA115" s="39" t="str">
        <f t="shared" si="19"/>
        <v/>
      </c>
      <c r="AB115" s="39" t="str">
        <f t="shared" si="20"/>
        <v/>
      </c>
      <c r="AC115" s="39" t="str">
        <f t="shared" si="21"/>
        <v/>
      </c>
      <c r="AD115" s="39" t="str">
        <f t="shared" si="22"/>
        <v/>
      </c>
      <c r="AE115" s="39" t="str">
        <f t="shared" si="23"/>
        <v/>
      </c>
      <c r="AF115" s="39" t="str">
        <f t="shared" si="24"/>
        <v/>
      </c>
      <c r="AG115" s="39" t="str">
        <f t="shared" si="25"/>
        <v/>
      </c>
      <c r="AH115" s="39" t="str">
        <f t="shared" si="26"/>
        <v/>
      </c>
      <c r="AI115" s="39" t="str">
        <f t="shared" si="27"/>
        <v/>
      </c>
      <c r="AJ115" s="39" t="str">
        <f t="shared" si="28"/>
        <v/>
      </c>
      <c r="AK115" s="39" t="str">
        <f t="shared" si="29"/>
        <v/>
      </c>
      <c r="AL115" s="39" t="str">
        <f t="shared" si="30"/>
        <v/>
      </c>
      <c r="AM115" s="39" t="str">
        <f t="shared" si="31"/>
        <v/>
      </c>
      <c r="AN115" s="39" t="str">
        <f t="shared" si="32"/>
        <v/>
      </c>
      <c r="AO115" s="39" t="str">
        <f t="shared" si="33"/>
        <v/>
      </c>
      <c r="AP115" s="39" t="str">
        <f t="shared" si="34"/>
        <v/>
      </c>
      <c r="AQ115" s="39" t="str">
        <f t="shared" si="35"/>
        <v/>
      </c>
      <c r="AR115" s="39" t="str">
        <f t="shared" si="36"/>
        <v/>
      </c>
      <c r="AS115" s="39" t="str">
        <f t="shared" si="44"/>
        <v/>
      </c>
      <c r="AT115" s="39" t="str">
        <f t="shared" si="38"/>
        <v/>
      </c>
      <c r="AU115" s="39" t="str">
        <f t="shared" si="39"/>
        <v/>
      </c>
    </row>
    <row r="116" spans="1:47" x14ac:dyDescent="0.25">
      <c r="A116" s="93"/>
      <c r="B116" s="69"/>
      <c r="C116" s="69"/>
      <c r="D116" s="39"/>
      <c r="H116" s="39">
        <f t="shared" si="4"/>
        <v>0</v>
      </c>
      <c r="I116" s="39">
        <f t="shared" si="43"/>
        <v>0</v>
      </c>
      <c r="J116" s="39">
        <f t="shared" si="5"/>
        <v>0</v>
      </c>
      <c r="M116" s="53"/>
      <c r="N116" s="39" t="str">
        <f t="shared" si="6"/>
        <v/>
      </c>
      <c r="O116" s="39" t="str">
        <f t="shared" si="7"/>
        <v/>
      </c>
      <c r="P116" s="39" t="str">
        <f t="shared" si="8"/>
        <v/>
      </c>
      <c r="Q116" s="39" t="str">
        <f t="shared" si="9"/>
        <v/>
      </c>
      <c r="R116" s="39" t="str">
        <f t="shared" si="10"/>
        <v/>
      </c>
      <c r="S116" s="39" t="str">
        <f t="shared" si="11"/>
        <v/>
      </c>
      <c r="T116" s="39" t="str">
        <f t="shared" si="12"/>
        <v/>
      </c>
      <c r="U116" s="39" t="str">
        <f t="shared" si="13"/>
        <v/>
      </c>
      <c r="V116" s="39" t="str">
        <f t="shared" si="14"/>
        <v/>
      </c>
      <c r="W116" s="39" t="str">
        <f t="shared" si="15"/>
        <v/>
      </c>
      <c r="X116" s="39" t="str">
        <f t="shared" si="16"/>
        <v/>
      </c>
      <c r="Y116" s="39" t="str">
        <f t="shared" si="17"/>
        <v/>
      </c>
      <c r="Z116" s="39" t="str">
        <f t="shared" si="18"/>
        <v/>
      </c>
      <c r="AA116" s="39" t="str">
        <f t="shared" si="19"/>
        <v/>
      </c>
      <c r="AB116" s="39" t="str">
        <f t="shared" si="20"/>
        <v/>
      </c>
      <c r="AC116" s="39" t="str">
        <f t="shared" si="21"/>
        <v/>
      </c>
      <c r="AD116" s="39" t="str">
        <f t="shared" si="22"/>
        <v/>
      </c>
      <c r="AE116" s="39" t="str">
        <f t="shared" si="23"/>
        <v/>
      </c>
      <c r="AF116" s="39" t="str">
        <f t="shared" si="24"/>
        <v/>
      </c>
      <c r="AG116" s="39" t="str">
        <f t="shared" si="25"/>
        <v/>
      </c>
      <c r="AH116" s="39" t="str">
        <f t="shared" si="26"/>
        <v/>
      </c>
      <c r="AI116" s="39" t="str">
        <f t="shared" si="27"/>
        <v/>
      </c>
      <c r="AJ116" s="39" t="str">
        <f t="shared" si="28"/>
        <v/>
      </c>
      <c r="AK116" s="39" t="str">
        <f t="shared" si="29"/>
        <v/>
      </c>
      <c r="AL116" s="39" t="str">
        <f t="shared" si="30"/>
        <v/>
      </c>
      <c r="AM116" s="39" t="str">
        <f t="shared" si="31"/>
        <v/>
      </c>
      <c r="AN116" s="39" t="str">
        <f t="shared" si="32"/>
        <v/>
      </c>
      <c r="AO116" s="39" t="str">
        <f t="shared" si="33"/>
        <v/>
      </c>
      <c r="AP116" s="39" t="str">
        <f t="shared" si="34"/>
        <v/>
      </c>
      <c r="AQ116" s="39" t="str">
        <f t="shared" si="35"/>
        <v/>
      </c>
      <c r="AR116" s="39" t="str">
        <f t="shared" si="36"/>
        <v/>
      </c>
      <c r="AS116" s="39" t="str">
        <f t="shared" si="44"/>
        <v/>
      </c>
      <c r="AT116" s="39" t="str">
        <f t="shared" si="38"/>
        <v/>
      </c>
      <c r="AU116" s="39" t="str">
        <f t="shared" si="39"/>
        <v/>
      </c>
    </row>
    <row r="117" spans="1:47" x14ac:dyDescent="0.25">
      <c r="A117" s="93"/>
      <c r="B117" s="69"/>
      <c r="C117" s="69"/>
      <c r="D117" s="39"/>
      <c r="H117" s="39">
        <f t="shared" si="4"/>
        <v>0</v>
      </c>
      <c r="I117" s="39">
        <f t="shared" si="43"/>
        <v>0</v>
      </c>
      <c r="J117" s="39">
        <f t="shared" si="5"/>
        <v>0</v>
      </c>
      <c r="M117" s="53"/>
      <c r="N117" s="39" t="str">
        <f t="shared" si="6"/>
        <v/>
      </c>
      <c r="O117" s="39" t="str">
        <f t="shared" si="7"/>
        <v/>
      </c>
      <c r="P117" s="39" t="str">
        <f t="shared" si="8"/>
        <v/>
      </c>
      <c r="Q117" s="39" t="str">
        <f t="shared" si="9"/>
        <v/>
      </c>
      <c r="R117" s="39" t="str">
        <f t="shared" si="10"/>
        <v/>
      </c>
      <c r="S117" s="39" t="str">
        <f t="shared" si="11"/>
        <v/>
      </c>
      <c r="T117" s="39" t="str">
        <f t="shared" si="12"/>
        <v/>
      </c>
      <c r="U117" s="39" t="str">
        <f t="shared" si="13"/>
        <v/>
      </c>
      <c r="V117" s="39" t="str">
        <f t="shared" si="14"/>
        <v/>
      </c>
      <c r="W117" s="39" t="str">
        <f t="shared" si="15"/>
        <v/>
      </c>
      <c r="X117" s="39" t="str">
        <f t="shared" si="16"/>
        <v/>
      </c>
      <c r="Y117" s="39" t="str">
        <f t="shared" si="17"/>
        <v/>
      </c>
      <c r="Z117" s="39" t="str">
        <f t="shared" si="18"/>
        <v/>
      </c>
      <c r="AA117" s="39" t="str">
        <f t="shared" si="19"/>
        <v/>
      </c>
      <c r="AB117" s="39" t="str">
        <f t="shared" si="20"/>
        <v/>
      </c>
      <c r="AC117" s="39" t="str">
        <f t="shared" si="21"/>
        <v/>
      </c>
      <c r="AD117" s="39" t="str">
        <f t="shared" si="22"/>
        <v/>
      </c>
      <c r="AE117" s="39" t="str">
        <f t="shared" si="23"/>
        <v/>
      </c>
      <c r="AF117" s="39" t="str">
        <f t="shared" si="24"/>
        <v/>
      </c>
      <c r="AG117" s="39" t="str">
        <f t="shared" si="25"/>
        <v/>
      </c>
      <c r="AH117" s="39" t="str">
        <f t="shared" si="26"/>
        <v/>
      </c>
      <c r="AI117" s="39" t="str">
        <f t="shared" si="27"/>
        <v/>
      </c>
      <c r="AJ117" s="39" t="str">
        <f t="shared" si="28"/>
        <v/>
      </c>
      <c r="AK117" s="39" t="str">
        <f t="shared" si="29"/>
        <v/>
      </c>
      <c r="AL117" s="39" t="str">
        <f t="shared" si="30"/>
        <v/>
      </c>
      <c r="AM117" s="39" t="str">
        <f t="shared" si="31"/>
        <v/>
      </c>
      <c r="AN117" s="39" t="str">
        <f t="shared" si="32"/>
        <v/>
      </c>
      <c r="AO117" s="39" t="str">
        <f t="shared" si="33"/>
        <v/>
      </c>
      <c r="AP117" s="39" t="str">
        <f t="shared" si="34"/>
        <v/>
      </c>
      <c r="AQ117" s="39" t="str">
        <f t="shared" si="35"/>
        <v/>
      </c>
      <c r="AR117" s="39" t="str">
        <f t="shared" si="36"/>
        <v/>
      </c>
      <c r="AS117" s="39" t="str">
        <f t="shared" si="44"/>
        <v/>
      </c>
      <c r="AT117" s="39" t="str">
        <f t="shared" si="38"/>
        <v/>
      </c>
      <c r="AU117" s="39" t="str">
        <f t="shared" si="39"/>
        <v/>
      </c>
    </row>
    <row r="118" spans="1:47" x14ac:dyDescent="0.25">
      <c r="A118" s="93"/>
      <c r="B118" s="69"/>
      <c r="C118" s="69"/>
      <c r="D118" s="39"/>
      <c r="H118" s="39">
        <f t="shared" ref="H118:H121" si="45">SUM(D118:G118)</f>
        <v>0</v>
      </c>
      <c r="I118" s="39">
        <f t="shared" ref="I118:I121" si="46">IF(vatstatusq5="Y",IF(OR(K118="Sales income",K118="Vat expense",K118="Capital (vat)"),ROUND(H118*_vrq5/(1+_vrq5),2),0),IF(AND(vatstatusq5="F",K118="Sales income"),ROUND(H118*frvrq5,2),IF(AND(vatstatusq5="F",K118="Capital (vat)",H118&lt;=-2000),ROUND(H118*stdvrq5/(1+stdvrq5),2),0)))</f>
        <v>0</v>
      </c>
      <c r="J118" s="39">
        <f t="shared" ref="J118:J121" si="47">IF(K118="",0,H118-I118)</f>
        <v>0</v>
      </c>
      <c r="M118" s="53"/>
      <c r="N118" s="39" t="str">
        <f t="shared" si="6"/>
        <v/>
      </c>
      <c r="O118" s="39" t="str">
        <f t="shared" si="7"/>
        <v/>
      </c>
      <c r="P118" s="39" t="str">
        <f t="shared" si="8"/>
        <v/>
      </c>
      <c r="Q118" s="39" t="str">
        <f t="shared" si="9"/>
        <v/>
      </c>
      <c r="R118" s="39" t="str">
        <f t="shared" si="10"/>
        <v/>
      </c>
      <c r="S118" s="39" t="str">
        <f t="shared" si="11"/>
        <v/>
      </c>
      <c r="T118" s="39" t="str">
        <f t="shared" si="12"/>
        <v/>
      </c>
      <c r="U118" s="39" t="str">
        <f t="shared" si="13"/>
        <v/>
      </c>
      <c r="V118" s="39" t="str">
        <f t="shared" si="14"/>
        <v/>
      </c>
      <c r="W118" s="39" t="str">
        <f t="shared" si="15"/>
        <v/>
      </c>
      <c r="X118" s="39" t="str">
        <f t="shared" si="16"/>
        <v/>
      </c>
      <c r="Y118" s="39" t="str">
        <f t="shared" si="17"/>
        <v/>
      </c>
      <c r="Z118" s="39" t="str">
        <f t="shared" si="18"/>
        <v/>
      </c>
      <c r="AA118" s="39" t="str">
        <f t="shared" si="19"/>
        <v/>
      </c>
      <c r="AB118" s="39" t="str">
        <f t="shared" si="20"/>
        <v/>
      </c>
      <c r="AC118" s="39" t="str">
        <f t="shared" si="21"/>
        <v/>
      </c>
      <c r="AD118" s="39" t="str">
        <f t="shared" si="22"/>
        <v/>
      </c>
      <c r="AE118" s="39" t="str">
        <f t="shared" si="23"/>
        <v/>
      </c>
      <c r="AF118" s="39" t="str">
        <f t="shared" si="24"/>
        <v/>
      </c>
      <c r="AG118" s="39" t="str">
        <f t="shared" si="25"/>
        <v/>
      </c>
      <c r="AH118" s="39" t="str">
        <f t="shared" si="26"/>
        <v/>
      </c>
      <c r="AI118" s="39" t="str">
        <f t="shared" si="27"/>
        <v/>
      </c>
      <c r="AJ118" s="39" t="str">
        <f t="shared" si="28"/>
        <v/>
      </c>
      <c r="AK118" s="39" t="str">
        <f t="shared" si="29"/>
        <v/>
      </c>
      <c r="AL118" s="39" t="str">
        <f t="shared" si="30"/>
        <v/>
      </c>
      <c r="AM118" s="39" t="str">
        <f t="shared" si="31"/>
        <v/>
      </c>
      <c r="AN118" s="39" t="str">
        <f t="shared" si="32"/>
        <v/>
      </c>
      <c r="AO118" s="39" t="str">
        <f t="shared" si="33"/>
        <v/>
      </c>
      <c r="AP118" s="39" t="str">
        <f t="shared" si="34"/>
        <v/>
      </c>
      <c r="AQ118" s="39" t="str">
        <f t="shared" si="35"/>
        <v/>
      </c>
      <c r="AR118" s="39" t="str">
        <f t="shared" si="36"/>
        <v/>
      </c>
      <c r="AS118" s="39" t="str">
        <f t="shared" si="44"/>
        <v/>
      </c>
      <c r="AT118" s="39" t="str">
        <f t="shared" si="38"/>
        <v/>
      </c>
      <c r="AU118" s="39" t="str">
        <f t="shared" si="39"/>
        <v/>
      </c>
    </row>
    <row r="119" spans="1:47" x14ac:dyDescent="0.25">
      <c r="A119" s="93"/>
      <c r="B119" s="69"/>
      <c r="C119" s="69"/>
      <c r="D119" s="39"/>
      <c r="H119" s="39">
        <f t="shared" si="45"/>
        <v>0</v>
      </c>
      <c r="I119" s="39">
        <f t="shared" si="46"/>
        <v>0</v>
      </c>
      <c r="J119" s="39">
        <f t="shared" si="47"/>
        <v>0</v>
      </c>
      <c r="M119" s="53"/>
      <c r="N119" s="39" t="str">
        <f t="shared" si="6"/>
        <v/>
      </c>
      <c r="O119" s="39" t="str">
        <f t="shared" si="7"/>
        <v/>
      </c>
      <c r="P119" s="39" t="str">
        <f t="shared" si="8"/>
        <v/>
      </c>
      <c r="Q119" s="39" t="str">
        <f t="shared" si="9"/>
        <v/>
      </c>
      <c r="R119" s="39" t="str">
        <f t="shared" si="10"/>
        <v/>
      </c>
      <c r="S119" s="39" t="str">
        <f t="shared" si="11"/>
        <v/>
      </c>
      <c r="T119" s="39" t="str">
        <f t="shared" si="12"/>
        <v/>
      </c>
      <c r="U119" s="39" t="str">
        <f t="shared" si="13"/>
        <v/>
      </c>
      <c r="V119" s="39" t="str">
        <f t="shared" si="14"/>
        <v/>
      </c>
      <c r="W119" s="39" t="str">
        <f t="shared" si="15"/>
        <v/>
      </c>
      <c r="X119" s="39" t="str">
        <f t="shared" si="16"/>
        <v/>
      </c>
      <c r="Y119" s="39" t="str">
        <f t="shared" si="17"/>
        <v/>
      </c>
      <c r="Z119" s="39" t="str">
        <f t="shared" si="18"/>
        <v/>
      </c>
      <c r="AA119" s="39" t="str">
        <f t="shared" si="19"/>
        <v/>
      </c>
      <c r="AB119" s="39" t="str">
        <f t="shared" si="20"/>
        <v/>
      </c>
      <c r="AC119" s="39" t="str">
        <f t="shared" si="21"/>
        <v/>
      </c>
      <c r="AD119" s="39" t="str">
        <f t="shared" si="22"/>
        <v/>
      </c>
      <c r="AE119" s="39" t="str">
        <f t="shared" si="23"/>
        <v/>
      </c>
      <c r="AF119" s="39" t="str">
        <f t="shared" si="24"/>
        <v/>
      </c>
      <c r="AG119" s="39" t="str">
        <f t="shared" si="25"/>
        <v/>
      </c>
      <c r="AH119" s="39" t="str">
        <f t="shared" si="26"/>
        <v/>
      </c>
      <c r="AI119" s="39" t="str">
        <f t="shared" si="27"/>
        <v/>
      </c>
      <c r="AJ119" s="39" t="str">
        <f t="shared" si="28"/>
        <v/>
      </c>
      <c r="AK119" s="39" t="str">
        <f t="shared" si="29"/>
        <v/>
      </c>
      <c r="AL119" s="39" t="str">
        <f t="shared" si="30"/>
        <v/>
      </c>
      <c r="AM119" s="39" t="str">
        <f t="shared" si="31"/>
        <v/>
      </c>
      <c r="AN119" s="39" t="str">
        <f t="shared" si="32"/>
        <v/>
      </c>
      <c r="AO119" s="39" t="str">
        <f t="shared" si="33"/>
        <v/>
      </c>
      <c r="AP119" s="39" t="str">
        <f t="shared" si="34"/>
        <v/>
      </c>
      <c r="AQ119" s="39" t="str">
        <f t="shared" si="35"/>
        <v/>
      </c>
      <c r="AR119" s="39" t="str">
        <f t="shared" si="36"/>
        <v/>
      </c>
      <c r="AS119" s="39" t="str">
        <f t="shared" si="44"/>
        <v/>
      </c>
      <c r="AT119" s="39" t="str">
        <f t="shared" si="38"/>
        <v/>
      </c>
      <c r="AU119" s="39" t="str">
        <f t="shared" si="39"/>
        <v/>
      </c>
    </row>
    <row r="120" spans="1:47" x14ac:dyDescent="0.25">
      <c r="A120" s="93"/>
      <c r="B120" s="69"/>
      <c r="C120" s="69"/>
      <c r="D120" s="39"/>
      <c r="H120" s="39">
        <f t="shared" si="45"/>
        <v>0</v>
      </c>
      <c r="I120" s="39">
        <f t="shared" si="46"/>
        <v>0</v>
      </c>
      <c r="J120" s="39">
        <f t="shared" si="47"/>
        <v>0</v>
      </c>
      <c r="M120" s="53"/>
      <c r="N120" s="39" t="str">
        <f t="shared" si="6"/>
        <v/>
      </c>
      <c r="O120" s="39" t="str">
        <f t="shared" si="7"/>
        <v/>
      </c>
      <c r="P120" s="39" t="str">
        <f t="shared" si="8"/>
        <v/>
      </c>
      <c r="Q120" s="39" t="str">
        <f t="shared" si="9"/>
        <v/>
      </c>
      <c r="R120" s="39" t="str">
        <f t="shared" si="10"/>
        <v/>
      </c>
      <c r="S120" s="39" t="str">
        <f t="shared" si="11"/>
        <v/>
      </c>
      <c r="T120" s="39" t="str">
        <f t="shared" si="12"/>
        <v/>
      </c>
      <c r="U120" s="39" t="str">
        <f t="shared" si="13"/>
        <v/>
      </c>
      <c r="V120" s="39" t="str">
        <f t="shared" si="14"/>
        <v/>
      </c>
      <c r="W120" s="39" t="str">
        <f t="shared" si="15"/>
        <v/>
      </c>
      <c r="X120" s="39" t="str">
        <f t="shared" si="16"/>
        <v/>
      </c>
      <c r="Y120" s="39" t="str">
        <f t="shared" si="17"/>
        <v/>
      </c>
      <c r="Z120" s="39" t="str">
        <f t="shared" si="18"/>
        <v/>
      </c>
      <c r="AA120" s="39" t="str">
        <f t="shared" si="19"/>
        <v/>
      </c>
      <c r="AB120" s="39" t="str">
        <f t="shared" si="20"/>
        <v/>
      </c>
      <c r="AC120" s="39" t="str">
        <f t="shared" si="21"/>
        <v/>
      </c>
      <c r="AD120" s="39" t="str">
        <f t="shared" si="22"/>
        <v/>
      </c>
      <c r="AE120" s="39" t="str">
        <f t="shared" si="23"/>
        <v/>
      </c>
      <c r="AF120" s="39" t="str">
        <f t="shared" si="24"/>
        <v/>
      </c>
      <c r="AG120" s="39" t="str">
        <f t="shared" si="25"/>
        <v/>
      </c>
      <c r="AH120" s="39" t="str">
        <f t="shared" si="26"/>
        <v/>
      </c>
      <c r="AI120" s="39" t="str">
        <f t="shared" si="27"/>
        <v/>
      </c>
      <c r="AJ120" s="39" t="str">
        <f t="shared" si="28"/>
        <v/>
      </c>
      <c r="AK120" s="39" t="str">
        <f t="shared" si="29"/>
        <v/>
      </c>
      <c r="AL120" s="39" t="str">
        <f t="shared" si="30"/>
        <v/>
      </c>
      <c r="AM120" s="39" t="str">
        <f t="shared" si="31"/>
        <v/>
      </c>
      <c r="AN120" s="39" t="str">
        <f t="shared" si="32"/>
        <v/>
      </c>
      <c r="AO120" s="39" t="str">
        <f t="shared" si="33"/>
        <v/>
      </c>
      <c r="AP120" s="39" t="str">
        <f t="shared" si="34"/>
        <v/>
      </c>
      <c r="AQ120" s="39" t="str">
        <f t="shared" si="35"/>
        <v/>
      </c>
      <c r="AR120" s="39" t="str">
        <f t="shared" si="36"/>
        <v/>
      </c>
      <c r="AS120" s="39" t="str">
        <f t="shared" si="44"/>
        <v/>
      </c>
      <c r="AT120" s="39" t="str">
        <f t="shared" si="38"/>
        <v/>
      </c>
      <c r="AU120" s="39" t="str">
        <f t="shared" si="39"/>
        <v/>
      </c>
    </row>
    <row r="121" spans="1:47" x14ac:dyDescent="0.25">
      <c r="A121" s="92"/>
      <c r="B121" s="69"/>
      <c r="C121" s="69"/>
      <c r="D121" s="39"/>
      <c r="H121" s="39">
        <f t="shared" si="45"/>
        <v>0</v>
      </c>
      <c r="I121" s="39">
        <f t="shared" si="46"/>
        <v>0</v>
      </c>
      <c r="J121" s="39">
        <f t="shared" si="47"/>
        <v>0</v>
      </c>
      <c r="M121" s="53"/>
      <c r="N121" s="39" t="str">
        <f t="shared" si="6"/>
        <v/>
      </c>
      <c r="O121" s="39" t="str">
        <f t="shared" si="7"/>
        <v/>
      </c>
      <c r="P121" s="39" t="str">
        <f t="shared" si="8"/>
        <v/>
      </c>
      <c r="Q121" s="39" t="str">
        <f t="shared" si="9"/>
        <v/>
      </c>
      <c r="R121" s="39" t="str">
        <f t="shared" si="10"/>
        <v/>
      </c>
      <c r="S121" s="39" t="str">
        <f t="shared" si="11"/>
        <v/>
      </c>
      <c r="T121" s="39" t="str">
        <f t="shared" si="12"/>
        <v/>
      </c>
      <c r="U121" s="39" t="str">
        <f t="shared" si="13"/>
        <v/>
      </c>
      <c r="V121" s="39" t="str">
        <f t="shared" si="14"/>
        <v/>
      </c>
      <c r="W121" s="39" t="str">
        <f t="shared" si="15"/>
        <v/>
      </c>
      <c r="X121" s="39" t="str">
        <f t="shared" si="16"/>
        <v/>
      </c>
      <c r="Y121" s="39" t="str">
        <f t="shared" si="17"/>
        <v/>
      </c>
      <c r="Z121" s="39" t="str">
        <f t="shared" si="18"/>
        <v/>
      </c>
      <c r="AA121" s="39" t="str">
        <f t="shared" si="19"/>
        <v/>
      </c>
      <c r="AB121" s="39" t="str">
        <f t="shared" si="20"/>
        <v/>
      </c>
      <c r="AC121" s="39" t="str">
        <f t="shared" si="21"/>
        <v/>
      </c>
      <c r="AD121" s="39" t="str">
        <f t="shared" si="22"/>
        <v/>
      </c>
      <c r="AE121" s="39" t="str">
        <f t="shared" si="23"/>
        <v/>
      </c>
      <c r="AF121" s="39" t="str">
        <f t="shared" si="24"/>
        <v/>
      </c>
      <c r="AG121" s="39" t="str">
        <f t="shared" si="25"/>
        <v/>
      </c>
      <c r="AH121" s="39" t="str">
        <f t="shared" si="26"/>
        <v/>
      </c>
      <c r="AI121" s="39" t="str">
        <f t="shared" si="27"/>
        <v/>
      </c>
      <c r="AJ121" s="39" t="str">
        <f t="shared" si="28"/>
        <v/>
      </c>
      <c r="AK121" s="39" t="str">
        <f t="shared" si="29"/>
        <v/>
      </c>
      <c r="AL121" s="39" t="str">
        <f t="shared" si="30"/>
        <v/>
      </c>
      <c r="AM121" s="39" t="str">
        <f t="shared" si="31"/>
        <v/>
      </c>
      <c r="AN121" s="39" t="str">
        <f t="shared" si="32"/>
        <v/>
      </c>
      <c r="AO121" s="39" t="str">
        <f t="shared" si="33"/>
        <v/>
      </c>
      <c r="AP121" s="39" t="str">
        <f t="shared" si="34"/>
        <v/>
      </c>
      <c r="AQ121" s="39" t="str">
        <f t="shared" si="35"/>
        <v/>
      </c>
      <c r="AR121" s="39" t="str">
        <f t="shared" si="36"/>
        <v/>
      </c>
      <c r="AS121" s="39" t="str">
        <f t="shared" si="44"/>
        <v/>
      </c>
      <c r="AT121" s="39" t="str">
        <f t="shared" si="38"/>
        <v/>
      </c>
      <c r="AU121" s="39" t="str">
        <f t="shared" si="39"/>
        <v/>
      </c>
    </row>
    <row r="122" spans="1:47" x14ac:dyDescent="0.25">
      <c r="A122" s="93"/>
      <c r="B122" s="69"/>
      <c r="C122" s="69"/>
      <c r="D122" s="39"/>
      <c r="H122" s="39">
        <f t="shared" si="4"/>
        <v>0</v>
      </c>
      <c r="I122" s="39">
        <f t="shared" si="43"/>
        <v>0</v>
      </c>
      <c r="J122" s="39">
        <f t="shared" si="5"/>
        <v>0</v>
      </c>
      <c r="M122" s="53"/>
      <c r="N122" s="39" t="str">
        <f t="shared" si="6"/>
        <v/>
      </c>
      <c r="O122" s="39" t="str">
        <f t="shared" si="7"/>
        <v/>
      </c>
      <c r="P122" s="39" t="str">
        <f t="shared" si="8"/>
        <v/>
      </c>
      <c r="Q122" s="39" t="str">
        <f t="shared" si="9"/>
        <v/>
      </c>
      <c r="R122" s="39" t="str">
        <f t="shared" si="10"/>
        <v/>
      </c>
      <c r="S122" s="39" t="str">
        <f t="shared" si="11"/>
        <v/>
      </c>
      <c r="T122" s="39" t="str">
        <f t="shared" si="12"/>
        <v/>
      </c>
      <c r="U122" s="39" t="str">
        <f t="shared" si="13"/>
        <v/>
      </c>
      <c r="V122" s="39" t="str">
        <f t="shared" si="14"/>
        <v/>
      </c>
      <c r="W122" s="39" t="str">
        <f t="shared" si="15"/>
        <v/>
      </c>
      <c r="X122" s="39" t="str">
        <f t="shared" si="16"/>
        <v/>
      </c>
      <c r="Y122" s="39" t="str">
        <f t="shared" si="17"/>
        <v/>
      </c>
      <c r="Z122" s="39" t="str">
        <f t="shared" si="18"/>
        <v/>
      </c>
      <c r="AA122" s="39" t="str">
        <f t="shared" si="19"/>
        <v/>
      </c>
      <c r="AB122" s="39" t="str">
        <f t="shared" si="20"/>
        <v/>
      </c>
      <c r="AC122" s="39" t="str">
        <f t="shared" si="21"/>
        <v/>
      </c>
      <c r="AD122" s="39" t="str">
        <f t="shared" si="22"/>
        <v/>
      </c>
      <c r="AE122" s="39" t="str">
        <f t="shared" si="23"/>
        <v/>
      </c>
      <c r="AF122" s="39" t="str">
        <f t="shared" si="24"/>
        <v/>
      </c>
      <c r="AG122" s="39" t="str">
        <f t="shared" si="25"/>
        <v/>
      </c>
      <c r="AH122" s="39" t="str">
        <f t="shared" si="26"/>
        <v/>
      </c>
      <c r="AI122" s="39" t="str">
        <f t="shared" si="27"/>
        <v/>
      </c>
      <c r="AJ122" s="39" t="str">
        <f t="shared" si="28"/>
        <v/>
      </c>
      <c r="AK122" s="39" t="str">
        <f t="shared" si="29"/>
        <v/>
      </c>
      <c r="AL122" s="39" t="str">
        <f t="shared" si="30"/>
        <v/>
      </c>
      <c r="AM122" s="39" t="str">
        <f t="shared" si="31"/>
        <v/>
      </c>
      <c r="AN122" s="39" t="str">
        <f t="shared" si="32"/>
        <v/>
      </c>
      <c r="AO122" s="39" t="str">
        <f t="shared" si="33"/>
        <v/>
      </c>
      <c r="AP122" s="39" t="str">
        <f t="shared" si="34"/>
        <v/>
      </c>
      <c r="AQ122" s="39" t="str">
        <f t="shared" si="35"/>
        <v/>
      </c>
      <c r="AR122" s="39" t="str">
        <f t="shared" si="36"/>
        <v/>
      </c>
      <c r="AS122" s="39" t="str">
        <f t="shared" si="44"/>
        <v/>
      </c>
      <c r="AT122" s="39" t="str">
        <f t="shared" si="38"/>
        <v/>
      </c>
      <c r="AU122" s="39" t="str">
        <f t="shared" si="39"/>
        <v/>
      </c>
    </row>
    <row r="123" spans="1:47" x14ac:dyDescent="0.25">
      <c r="A123" s="93"/>
      <c r="B123" s="69"/>
      <c r="C123" s="69"/>
      <c r="H123" s="39">
        <f t="shared" si="4"/>
        <v>0</v>
      </c>
      <c r="I123" s="39">
        <f t="shared" si="43"/>
        <v>0</v>
      </c>
      <c r="J123" s="39">
        <f t="shared" si="5"/>
        <v>0</v>
      </c>
      <c r="M123" s="53"/>
      <c r="N123" s="39" t="str">
        <f t="shared" si="6"/>
        <v/>
      </c>
      <c r="O123" s="39" t="str">
        <f t="shared" si="7"/>
        <v/>
      </c>
      <c r="P123" s="39" t="str">
        <f t="shared" si="8"/>
        <v/>
      </c>
      <c r="Q123" s="39" t="str">
        <f t="shared" si="9"/>
        <v/>
      </c>
      <c r="R123" s="39" t="str">
        <f t="shared" si="10"/>
        <v/>
      </c>
      <c r="S123" s="39" t="str">
        <f t="shared" si="11"/>
        <v/>
      </c>
      <c r="T123" s="39" t="str">
        <f t="shared" si="12"/>
        <v/>
      </c>
      <c r="U123" s="39" t="str">
        <f t="shared" si="13"/>
        <v/>
      </c>
      <c r="V123" s="39" t="str">
        <f t="shared" si="14"/>
        <v/>
      </c>
      <c r="W123" s="39" t="str">
        <f t="shared" si="15"/>
        <v/>
      </c>
      <c r="X123" s="39" t="str">
        <f t="shared" si="16"/>
        <v/>
      </c>
      <c r="Y123" s="39" t="str">
        <f t="shared" si="17"/>
        <v/>
      </c>
      <c r="Z123" s="39" t="str">
        <f t="shared" si="18"/>
        <v/>
      </c>
      <c r="AA123" s="39" t="str">
        <f t="shared" si="19"/>
        <v/>
      </c>
      <c r="AB123" s="39" t="str">
        <f t="shared" si="20"/>
        <v/>
      </c>
      <c r="AC123" s="39" t="str">
        <f t="shared" si="21"/>
        <v/>
      </c>
      <c r="AD123" s="39" t="str">
        <f t="shared" si="22"/>
        <v/>
      </c>
      <c r="AE123" s="39" t="str">
        <f t="shared" si="23"/>
        <v/>
      </c>
      <c r="AF123" s="39" t="str">
        <f t="shared" si="24"/>
        <v/>
      </c>
      <c r="AG123" s="39" t="str">
        <f t="shared" si="25"/>
        <v/>
      </c>
      <c r="AH123" s="39" t="str">
        <f t="shared" si="26"/>
        <v/>
      </c>
      <c r="AI123" s="39" t="str">
        <f t="shared" si="27"/>
        <v/>
      </c>
      <c r="AJ123" s="39" t="str">
        <f t="shared" si="28"/>
        <v/>
      </c>
      <c r="AK123" s="39" t="str">
        <f t="shared" si="29"/>
        <v/>
      </c>
      <c r="AL123" s="39" t="str">
        <f t="shared" si="30"/>
        <v/>
      </c>
      <c r="AM123" s="39" t="str">
        <f t="shared" si="31"/>
        <v/>
      </c>
      <c r="AN123" s="39" t="str">
        <f t="shared" si="32"/>
        <v/>
      </c>
      <c r="AO123" s="39" t="str">
        <f t="shared" si="33"/>
        <v/>
      </c>
      <c r="AP123" s="39" t="str">
        <f t="shared" si="34"/>
        <v/>
      </c>
      <c r="AQ123" s="39" t="str">
        <f t="shared" si="35"/>
        <v/>
      </c>
      <c r="AR123" s="39" t="str">
        <f t="shared" si="36"/>
        <v/>
      </c>
      <c r="AS123" s="39" t="str">
        <f t="shared" si="44"/>
        <v/>
      </c>
      <c r="AT123" s="39" t="str">
        <f t="shared" si="38"/>
        <v/>
      </c>
      <c r="AU123" s="39" t="str">
        <f t="shared" si="39"/>
        <v/>
      </c>
    </row>
    <row r="124" spans="1:47" x14ac:dyDescent="0.25">
      <c r="A124" s="93"/>
      <c r="B124" s="69"/>
      <c r="C124" s="69"/>
      <c r="H124" s="39">
        <f t="shared" si="4"/>
        <v>0</v>
      </c>
      <c r="I124" s="39">
        <f t="shared" si="43"/>
        <v>0</v>
      </c>
      <c r="J124" s="39">
        <f t="shared" si="5"/>
        <v>0</v>
      </c>
      <c r="M124" s="53"/>
      <c r="N124" s="39" t="str">
        <f t="shared" si="6"/>
        <v/>
      </c>
      <c r="O124" s="39" t="str">
        <f t="shared" si="7"/>
        <v/>
      </c>
      <c r="P124" s="39" t="str">
        <f t="shared" si="8"/>
        <v/>
      </c>
      <c r="Q124" s="39" t="str">
        <f t="shared" si="9"/>
        <v/>
      </c>
      <c r="R124" s="39" t="str">
        <f t="shared" si="10"/>
        <v/>
      </c>
      <c r="S124" s="39" t="str">
        <f t="shared" si="11"/>
        <v/>
      </c>
      <c r="T124" s="39" t="str">
        <f t="shared" si="12"/>
        <v/>
      </c>
      <c r="U124" s="39" t="str">
        <f t="shared" si="13"/>
        <v/>
      </c>
      <c r="V124" s="39" t="str">
        <f t="shared" si="14"/>
        <v/>
      </c>
      <c r="W124" s="39" t="str">
        <f t="shared" si="15"/>
        <v/>
      </c>
      <c r="X124" s="39" t="str">
        <f t="shared" si="16"/>
        <v/>
      </c>
      <c r="Y124" s="39" t="str">
        <f t="shared" si="17"/>
        <v/>
      </c>
      <c r="Z124" s="39" t="str">
        <f t="shared" si="18"/>
        <v/>
      </c>
      <c r="AA124" s="39" t="str">
        <f t="shared" si="19"/>
        <v/>
      </c>
      <c r="AB124" s="39" t="str">
        <f t="shared" si="20"/>
        <v/>
      </c>
      <c r="AC124" s="39" t="str">
        <f t="shared" si="21"/>
        <v/>
      </c>
      <c r="AD124" s="39" t="str">
        <f t="shared" si="22"/>
        <v/>
      </c>
      <c r="AE124" s="39" t="str">
        <f t="shared" si="23"/>
        <v/>
      </c>
      <c r="AF124" s="39" t="str">
        <f t="shared" si="24"/>
        <v/>
      </c>
      <c r="AG124" s="39" t="str">
        <f t="shared" si="25"/>
        <v/>
      </c>
      <c r="AH124" s="39" t="str">
        <f t="shared" si="26"/>
        <v/>
      </c>
      <c r="AI124" s="39" t="str">
        <f t="shared" si="27"/>
        <v/>
      </c>
      <c r="AJ124" s="39" t="str">
        <f t="shared" si="28"/>
        <v/>
      </c>
      <c r="AK124" s="39" t="str">
        <f t="shared" si="29"/>
        <v/>
      </c>
      <c r="AL124" s="39" t="str">
        <f t="shared" si="30"/>
        <v/>
      </c>
      <c r="AM124" s="39" t="str">
        <f t="shared" si="31"/>
        <v/>
      </c>
      <c r="AN124" s="39" t="str">
        <f t="shared" si="32"/>
        <v/>
      </c>
      <c r="AO124" s="39" t="str">
        <f t="shared" si="33"/>
        <v/>
      </c>
      <c r="AP124" s="39" t="str">
        <f t="shared" si="34"/>
        <v/>
      </c>
      <c r="AQ124" s="39" t="str">
        <f t="shared" si="35"/>
        <v/>
      </c>
      <c r="AR124" s="39" t="str">
        <f t="shared" si="36"/>
        <v/>
      </c>
      <c r="AS124" s="39" t="str">
        <f t="shared" si="44"/>
        <v/>
      </c>
      <c r="AT124" s="39" t="str">
        <f t="shared" si="38"/>
        <v/>
      </c>
      <c r="AU124" s="39" t="str">
        <f t="shared" si="39"/>
        <v/>
      </c>
    </row>
    <row r="125" spans="1:47" x14ac:dyDescent="0.25">
      <c r="A125" s="93"/>
      <c r="B125" s="69"/>
      <c r="C125" s="69"/>
      <c r="H125" s="39">
        <f t="shared" si="4"/>
        <v>0</v>
      </c>
      <c r="I125" s="39">
        <f t="shared" si="43"/>
        <v>0</v>
      </c>
      <c r="J125" s="39">
        <f t="shared" si="5"/>
        <v>0</v>
      </c>
      <c r="M125" s="53"/>
      <c r="N125" s="39" t="str">
        <f t="shared" si="6"/>
        <v/>
      </c>
      <c r="O125" s="39" t="str">
        <f t="shared" si="7"/>
        <v/>
      </c>
      <c r="P125" s="39" t="str">
        <f t="shared" si="8"/>
        <v/>
      </c>
      <c r="Q125" s="39" t="str">
        <f t="shared" si="9"/>
        <v/>
      </c>
      <c r="R125" s="39" t="str">
        <f t="shared" si="10"/>
        <v/>
      </c>
      <c r="S125" s="39" t="str">
        <f t="shared" si="11"/>
        <v/>
      </c>
      <c r="T125" s="39" t="str">
        <f t="shared" si="12"/>
        <v/>
      </c>
      <c r="U125" s="39" t="str">
        <f t="shared" si="13"/>
        <v/>
      </c>
      <c r="V125" s="39" t="str">
        <f t="shared" si="14"/>
        <v/>
      </c>
      <c r="W125" s="39" t="str">
        <f t="shared" si="15"/>
        <v/>
      </c>
      <c r="X125" s="39" t="str">
        <f t="shared" si="16"/>
        <v/>
      </c>
      <c r="Y125" s="39" t="str">
        <f t="shared" si="17"/>
        <v/>
      </c>
      <c r="Z125" s="39" t="str">
        <f t="shared" si="18"/>
        <v/>
      </c>
      <c r="AA125" s="39" t="str">
        <f t="shared" si="19"/>
        <v/>
      </c>
      <c r="AB125" s="39" t="str">
        <f t="shared" si="20"/>
        <v/>
      </c>
      <c r="AC125" s="39" t="str">
        <f t="shared" si="21"/>
        <v/>
      </c>
      <c r="AD125" s="39" t="str">
        <f t="shared" si="22"/>
        <v/>
      </c>
      <c r="AE125" s="39" t="str">
        <f t="shared" si="23"/>
        <v/>
      </c>
      <c r="AF125" s="39" t="str">
        <f t="shared" si="24"/>
        <v/>
      </c>
      <c r="AG125" s="39" t="str">
        <f t="shared" si="25"/>
        <v/>
      </c>
      <c r="AH125" s="39" t="str">
        <f t="shared" si="26"/>
        <v/>
      </c>
      <c r="AI125" s="39" t="str">
        <f t="shared" si="27"/>
        <v/>
      </c>
      <c r="AJ125" s="39" t="str">
        <f t="shared" si="28"/>
        <v/>
      </c>
      <c r="AK125" s="39" t="str">
        <f t="shared" si="29"/>
        <v/>
      </c>
      <c r="AL125" s="39" t="str">
        <f t="shared" si="30"/>
        <v/>
      </c>
      <c r="AM125" s="39" t="str">
        <f t="shared" si="31"/>
        <v/>
      </c>
      <c r="AN125" s="39" t="str">
        <f t="shared" si="32"/>
        <v/>
      </c>
      <c r="AO125" s="39" t="str">
        <f t="shared" si="33"/>
        <v/>
      </c>
      <c r="AP125" s="39" t="str">
        <f t="shared" si="34"/>
        <v/>
      </c>
      <c r="AQ125" s="39" t="str">
        <f t="shared" si="35"/>
        <v/>
      </c>
      <c r="AR125" s="39" t="str">
        <f t="shared" si="36"/>
        <v/>
      </c>
      <c r="AS125" s="39" t="str">
        <f t="shared" si="44"/>
        <v/>
      </c>
      <c r="AT125" s="39" t="str">
        <f t="shared" si="38"/>
        <v/>
      </c>
      <c r="AU125" s="39" t="str">
        <f t="shared" si="39"/>
        <v/>
      </c>
    </row>
    <row r="126" spans="1:47" x14ac:dyDescent="0.25">
      <c r="A126" s="87" t="s">
        <v>182</v>
      </c>
      <c r="B126" s="69"/>
      <c r="C126" s="69"/>
      <c r="H126" s="39">
        <f>SUM(D126:G126)</f>
        <v>0</v>
      </c>
      <c r="I126" s="39">
        <f t="shared" si="43"/>
        <v>0</v>
      </c>
      <c r="J126" s="39">
        <f>IF(K126="",0,H126-I126)</f>
        <v>0</v>
      </c>
      <c r="M126" s="53"/>
      <c r="N126" s="39" t="str">
        <f t="shared" si="6"/>
        <v/>
      </c>
      <c r="O126" s="39" t="str">
        <f t="shared" si="7"/>
        <v/>
      </c>
      <c r="P126" s="39" t="str">
        <f t="shared" si="8"/>
        <v/>
      </c>
      <c r="Q126" s="39" t="str">
        <f t="shared" si="9"/>
        <v/>
      </c>
      <c r="R126" s="39" t="str">
        <f t="shared" si="10"/>
        <v/>
      </c>
      <c r="S126" s="39" t="str">
        <f t="shared" si="11"/>
        <v/>
      </c>
      <c r="T126" s="39" t="str">
        <f t="shared" si="12"/>
        <v/>
      </c>
      <c r="U126" s="39" t="str">
        <f t="shared" si="13"/>
        <v/>
      </c>
      <c r="V126" s="39" t="str">
        <f t="shared" si="14"/>
        <v/>
      </c>
      <c r="W126" s="39" t="str">
        <f t="shared" si="15"/>
        <v/>
      </c>
      <c r="X126" s="39" t="str">
        <f t="shared" si="16"/>
        <v/>
      </c>
      <c r="Y126" s="39" t="str">
        <f t="shared" si="17"/>
        <v/>
      </c>
      <c r="Z126" s="39" t="str">
        <f t="shared" si="18"/>
        <v/>
      </c>
      <c r="AA126" s="39" t="str">
        <f t="shared" si="19"/>
        <v/>
      </c>
      <c r="AB126" s="39" t="str">
        <f t="shared" si="20"/>
        <v/>
      </c>
      <c r="AC126" s="39" t="str">
        <f t="shared" si="21"/>
        <v/>
      </c>
      <c r="AD126" s="39" t="str">
        <f t="shared" si="22"/>
        <v/>
      </c>
      <c r="AE126" s="39" t="str">
        <f t="shared" si="23"/>
        <v/>
      </c>
      <c r="AF126" s="39" t="str">
        <f t="shared" si="24"/>
        <v/>
      </c>
      <c r="AG126" s="39" t="str">
        <f t="shared" si="25"/>
        <v/>
      </c>
      <c r="AH126" s="39" t="str">
        <f t="shared" si="26"/>
        <v/>
      </c>
      <c r="AI126" s="39" t="str">
        <f t="shared" si="27"/>
        <v/>
      </c>
      <c r="AJ126" s="39" t="str">
        <f t="shared" si="28"/>
        <v/>
      </c>
      <c r="AK126" s="39" t="str">
        <f t="shared" si="29"/>
        <v/>
      </c>
      <c r="AL126" s="39" t="str">
        <f t="shared" si="30"/>
        <v/>
      </c>
      <c r="AM126" s="39" t="str">
        <f t="shared" si="31"/>
        <v/>
      </c>
      <c r="AN126" s="39" t="str">
        <f t="shared" si="32"/>
        <v/>
      </c>
      <c r="AO126" s="39" t="str">
        <f t="shared" si="33"/>
        <v/>
      </c>
      <c r="AP126" s="39" t="str">
        <f t="shared" si="34"/>
        <v/>
      </c>
      <c r="AQ126" s="39" t="str">
        <f t="shared" si="35"/>
        <v/>
      </c>
      <c r="AR126" s="39" t="str">
        <f t="shared" si="36"/>
        <v/>
      </c>
      <c r="AS126" s="39" t="str">
        <f t="shared" si="44"/>
        <v/>
      </c>
      <c r="AT126" s="39" t="str">
        <f t="shared" si="38"/>
        <v/>
      </c>
      <c r="AU126" s="39" t="str">
        <f t="shared" si="39"/>
        <v/>
      </c>
    </row>
    <row r="127" spans="1:47" x14ac:dyDescent="0.25">
      <c r="A127" s="39" t="s">
        <v>147</v>
      </c>
      <c r="B127" s="69" t="s">
        <v>156</v>
      </c>
      <c r="E127" s="38">
        <f>-C140</f>
        <v>0</v>
      </c>
      <c r="H127" s="39">
        <f>SUM(D127:G127)</f>
        <v>0</v>
      </c>
      <c r="I127" s="39">
        <f>IF(vatstatusq5="Y",-C141,0)</f>
        <v>0</v>
      </c>
      <c r="J127" s="39">
        <f>+H127-I127</f>
        <v>0</v>
      </c>
      <c r="K127" s="52" t="s">
        <v>163</v>
      </c>
      <c r="M127" s="53"/>
      <c r="N127" s="39" t="str">
        <f t="shared" si="6"/>
        <v/>
      </c>
      <c r="O127" s="39" t="str">
        <f t="shared" si="7"/>
        <v/>
      </c>
      <c r="P127" s="39" t="str">
        <f t="shared" si="8"/>
        <v/>
      </c>
      <c r="Q127" s="39" t="str">
        <f t="shared" si="9"/>
        <v/>
      </c>
      <c r="R127" s="39" t="str">
        <f t="shared" si="10"/>
        <v/>
      </c>
      <c r="S127" s="39" t="str">
        <f t="shared" si="11"/>
        <v/>
      </c>
      <c r="T127" s="39" t="str">
        <f t="shared" si="12"/>
        <v/>
      </c>
      <c r="U127" s="39" t="str">
        <f t="shared" si="13"/>
        <v/>
      </c>
      <c r="V127" s="39" t="str">
        <f t="shared" si="14"/>
        <v/>
      </c>
      <c r="W127" s="39" t="str">
        <f t="shared" si="15"/>
        <v/>
      </c>
      <c r="X127" s="39" t="str">
        <f t="shared" si="16"/>
        <v/>
      </c>
      <c r="Y127" s="39" t="str">
        <f t="shared" si="17"/>
        <v/>
      </c>
      <c r="Z127" s="39" t="str">
        <f t="shared" si="18"/>
        <v/>
      </c>
      <c r="AA127" s="39" t="str">
        <f t="shared" si="19"/>
        <v/>
      </c>
      <c r="AB127" s="39" t="str">
        <f t="shared" si="20"/>
        <v/>
      </c>
      <c r="AC127" s="39" t="str">
        <f t="shared" si="21"/>
        <v/>
      </c>
      <c r="AD127" s="39" t="str">
        <f t="shared" si="22"/>
        <v/>
      </c>
      <c r="AE127" s="39" t="str">
        <f t="shared" si="23"/>
        <v/>
      </c>
      <c r="AF127" s="39" t="str">
        <f t="shared" si="24"/>
        <v/>
      </c>
      <c r="AG127" s="39" t="str">
        <f t="shared" si="25"/>
        <v/>
      </c>
      <c r="AH127" s="39" t="str">
        <f t="shared" si="26"/>
        <v/>
      </c>
      <c r="AI127" s="39" t="str">
        <f t="shared" si="27"/>
        <v/>
      </c>
      <c r="AJ127" s="39" t="str">
        <f t="shared" si="28"/>
        <v/>
      </c>
      <c r="AK127" s="39" t="str">
        <f t="shared" si="29"/>
        <v/>
      </c>
      <c r="AL127" s="39" t="str">
        <f t="shared" si="30"/>
        <v/>
      </c>
      <c r="AM127" s="39" t="str">
        <f t="shared" si="31"/>
        <v/>
      </c>
      <c r="AN127" s="39" t="str">
        <f t="shared" si="32"/>
        <v/>
      </c>
      <c r="AO127" s="39" t="str">
        <f t="shared" si="33"/>
        <v/>
      </c>
      <c r="AP127" s="39" t="str">
        <f t="shared" si="34"/>
        <v/>
      </c>
      <c r="AQ127" s="39" t="str">
        <f t="shared" si="35"/>
        <v/>
      </c>
      <c r="AR127" s="39" t="str">
        <f t="shared" si="36"/>
        <v/>
      </c>
      <c r="AS127" s="39" t="str">
        <f t="shared" si="44"/>
        <v/>
      </c>
      <c r="AT127" s="39" t="str">
        <f t="shared" si="38"/>
        <v/>
      </c>
      <c r="AU127" s="39" t="str">
        <f t="shared" si="39"/>
        <v/>
      </c>
    </row>
    <row r="128" spans="1:47" x14ac:dyDescent="0.25">
      <c r="B128" s="69"/>
      <c r="N128" s="39" t="str">
        <f t="shared" ref="N128" si="48">IF($M128=1,$J128,"")</f>
        <v/>
      </c>
      <c r="O128" s="39" t="str">
        <f t="shared" ref="O128" si="49">IF($M128=12,$J128,"")</f>
        <v/>
      </c>
      <c r="P128" s="39" t="str">
        <f t="shared" ref="P128" si="50">IF($M128=22,$J128,"")</f>
        <v/>
      </c>
      <c r="Q128" s="39" t="str">
        <f t="shared" ref="Q128" si="51">IF($M128=41,$J128,"")</f>
        <v/>
      </c>
      <c r="R128" s="39" t="str">
        <f t="shared" ref="R128" si="52">IF($M128=69,$J128,"")</f>
        <v/>
      </c>
      <c r="S128" s="39" t="str">
        <f t="shared" ref="S128" si="53">IF($M128=96,$J128,"")</f>
        <v/>
      </c>
      <c r="T128" s="39" t="str">
        <f t="shared" ref="T128" si="54">IF($M128=98,$J128,"")</f>
        <v/>
      </c>
      <c r="U128" s="39" t="str">
        <f t="shared" ref="U128" si="55">IF($M128=121,$J128,"")</f>
        <v/>
      </c>
      <c r="V128" s="39" t="str">
        <f t="shared" ref="V128" si="56">IF($M128=125,$J128,"")</f>
        <v/>
      </c>
      <c r="W128" s="39" t="str">
        <f t="shared" ref="W128" si="57">IF($M128=141,$J128,"")</f>
        <v/>
      </c>
      <c r="X128" s="39" t="str">
        <f t="shared" ref="X128" si="58">IF($M128=144,$J128,"")</f>
        <v/>
      </c>
      <c r="Y128" s="39" t="str">
        <f t="shared" ref="Y128" si="59">IF($M128=148,$J128,"")</f>
        <v/>
      </c>
      <c r="Z128" s="39" t="str">
        <f t="shared" ref="Z128" si="60">IF($M128=150,$J128,"")</f>
        <v/>
      </c>
      <c r="AA128" s="39" t="str">
        <f t="shared" ref="AA128" si="61">IF($M128=152,$J128,"")</f>
        <v/>
      </c>
      <c r="AB128" s="39" t="str">
        <f t="shared" ref="AB128" si="62">IF($M128=154,$J128,"")</f>
        <v/>
      </c>
      <c r="AC128" s="39" t="str">
        <f t="shared" ref="AC128" si="63">IF($M128=156,$J128,"")</f>
        <v/>
      </c>
      <c r="AD128" s="39" t="str">
        <f t="shared" ref="AD128" si="64">IF($M128=163,$J128,"")</f>
        <v/>
      </c>
      <c r="AE128" s="39" t="str">
        <f t="shared" ref="AE128" si="65">IF($M128=167,$J128,"")</f>
        <v/>
      </c>
      <c r="AF128" s="39" t="str">
        <f t="shared" ref="AF128" si="66">IF($M128=168,$J128,"")</f>
        <v/>
      </c>
      <c r="AG128" s="39" t="str">
        <f t="shared" ref="AG128" si="67">IF($M128=172,$J128,"")</f>
        <v/>
      </c>
      <c r="AH128" s="39" t="str">
        <f t="shared" ref="AH128" si="68">IF($M128=173,$J128,"")</f>
        <v/>
      </c>
      <c r="AI128" s="39" t="str">
        <f t="shared" ref="AI128" si="69">IF($M128=174,$J128,"")</f>
        <v/>
      </c>
      <c r="AJ128" s="39" t="str">
        <f t="shared" ref="AJ128" si="70">IF($M128=178,$J128,"")</f>
        <v/>
      </c>
      <c r="AK128" s="39" t="str">
        <f t="shared" ref="AK128" si="71">IF($M128=180,$J128,"")</f>
        <v/>
      </c>
      <c r="AL128" s="39" t="str">
        <f t="shared" ref="AL128" si="72">IF($M128=188,$J128,"")</f>
        <v/>
      </c>
      <c r="AM128" s="39" t="str">
        <f t="shared" ref="AM128" si="73">IF($M128=303,$J128,"")</f>
        <v/>
      </c>
      <c r="AN128" s="39" t="str">
        <f t="shared" ref="AN128" si="74">IF($M128=422,$J128,"")</f>
        <v/>
      </c>
      <c r="AO128" s="39" t="str">
        <f t="shared" ref="AO128" si="75">IF($M128=442,$J128,"")</f>
        <v/>
      </c>
      <c r="AP128" s="39" t="str">
        <f t="shared" ref="AP128" si="76">IF($M128=587,$J128,"")</f>
        <v/>
      </c>
      <c r="AQ128" s="39" t="str">
        <f t="shared" ref="AQ128" si="77">IF($M128=597,$J128,"")</f>
        <v/>
      </c>
      <c r="AR128" s="39" t="str">
        <f t="shared" ref="AR128" si="78">IF($M128=600,$J128,"")</f>
        <v/>
      </c>
      <c r="AS128" s="39" t="str">
        <f t="shared" si="44"/>
        <v/>
      </c>
      <c r="AT128" s="39" t="str">
        <f t="shared" ref="AT128" si="79">IF($M128=610,$J128,"")</f>
        <v/>
      </c>
      <c r="AU128" s="39" t="str">
        <f t="shared" ref="AU128" si="80">IF($M128=798,$J128,"")</f>
        <v/>
      </c>
    </row>
    <row r="129" spans="1:47" ht="16.5" thickBot="1" x14ac:dyDescent="0.3">
      <c r="A129" s="61" t="s">
        <v>138</v>
      </c>
      <c r="D129" s="39">
        <f>ROUND(SUM(currentacq5),2)</f>
        <v>0</v>
      </c>
      <c r="E129" s="39">
        <f>ROUND(SUM(cashacq5),2)</f>
        <v>0</v>
      </c>
      <c r="F129" s="39">
        <f>ROUND(SUM(cardacq5),2)</f>
        <v>0</v>
      </c>
      <c r="G129" s="39">
        <f>ROUND(SUM(depositacq5),2)</f>
        <v>0</v>
      </c>
      <c r="H129" s="39">
        <f>ROUND(SUM(totalsq5),2)</f>
        <v>0</v>
      </c>
      <c r="I129" s="39">
        <f>ROUND(SUM(vatcontentq5),2)</f>
        <v>0</v>
      </c>
      <c r="J129" s="39">
        <f>ROUND(SUM(netamountsq5),2)</f>
        <v>0</v>
      </c>
      <c r="N129" s="95">
        <f>SUM(N34:N128)</f>
        <v>0</v>
      </c>
      <c r="O129" s="95">
        <f t="shared" ref="O129:AU129" si="81">SUM(O34:O128)</f>
        <v>0</v>
      </c>
      <c r="P129" s="95">
        <f t="shared" si="81"/>
        <v>0</v>
      </c>
      <c r="Q129" s="95">
        <f t="shared" si="81"/>
        <v>0</v>
      </c>
      <c r="R129" s="95">
        <f t="shared" si="81"/>
        <v>0</v>
      </c>
      <c r="S129" s="95">
        <f t="shared" si="81"/>
        <v>0</v>
      </c>
      <c r="T129" s="95">
        <f t="shared" si="81"/>
        <v>0</v>
      </c>
      <c r="U129" s="95">
        <f t="shared" si="81"/>
        <v>0</v>
      </c>
      <c r="V129" s="95">
        <f t="shared" si="81"/>
        <v>0</v>
      </c>
      <c r="W129" s="95">
        <f t="shared" si="81"/>
        <v>0</v>
      </c>
      <c r="X129" s="95">
        <f t="shared" si="81"/>
        <v>0</v>
      </c>
      <c r="Y129" s="95">
        <f t="shared" si="81"/>
        <v>0</v>
      </c>
      <c r="Z129" s="95">
        <f t="shared" si="81"/>
        <v>0</v>
      </c>
      <c r="AA129" s="95">
        <f t="shared" si="81"/>
        <v>0</v>
      </c>
      <c r="AB129" s="95">
        <f t="shared" si="81"/>
        <v>0</v>
      </c>
      <c r="AC129" s="95">
        <f t="shared" si="81"/>
        <v>0</v>
      </c>
      <c r="AD129" s="95">
        <f t="shared" si="81"/>
        <v>0</v>
      </c>
      <c r="AE129" s="95">
        <f t="shared" si="81"/>
        <v>0</v>
      </c>
      <c r="AF129" s="95">
        <f t="shared" si="81"/>
        <v>0</v>
      </c>
      <c r="AG129" s="95">
        <f t="shared" si="81"/>
        <v>0</v>
      </c>
      <c r="AH129" s="95">
        <f t="shared" si="81"/>
        <v>0</v>
      </c>
      <c r="AI129" s="95">
        <f t="shared" si="81"/>
        <v>0</v>
      </c>
      <c r="AJ129" s="95">
        <f t="shared" si="81"/>
        <v>0</v>
      </c>
      <c r="AK129" s="95">
        <f t="shared" si="81"/>
        <v>0</v>
      </c>
      <c r="AL129" s="95">
        <f t="shared" si="81"/>
        <v>0</v>
      </c>
      <c r="AM129" s="95">
        <f t="shared" si="81"/>
        <v>0</v>
      </c>
      <c r="AN129" s="95">
        <f t="shared" si="81"/>
        <v>0</v>
      </c>
      <c r="AO129" s="95">
        <f t="shared" si="81"/>
        <v>0</v>
      </c>
      <c r="AP129" s="95">
        <f t="shared" si="81"/>
        <v>0</v>
      </c>
      <c r="AQ129" s="95">
        <f t="shared" si="81"/>
        <v>0</v>
      </c>
      <c r="AR129" s="95">
        <f t="shared" si="81"/>
        <v>0</v>
      </c>
      <c r="AS129" s="95">
        <f t="shared" si="81"/>
        <v>0</v>
      </c>
      <c r="AT129" s="95">
        <f t="shared" si="81"/>
        <v>0</v>
      </c>
      <c r="AU129" s="95">
        <f t="shared" si="81"/>
        <v>0</v>
      </c>
    </row>
    <row r="130" spans="1:47" ht="16.5" thickTop="1" x14ac:dyDescent="0.25">
      <c r="E130" s="96"/>
      <c r="F130" s="96"/>
    </row>
    <row r="131" spans="1:47" x14ac:dyDescent="0.25">
      <c r="A131" s="39" t="s">
        <v>204</v>
      </c>
      <c r="D131" s="97"/>
      <c r="E131" s="98"/>
      <c r="F131" s="97"/>
      <c r="G131" s="97">
        <v>0</v>
      </c>
      <c r="H131" s="98"/>
      <c r="I131" s="98"/>
      <c r="J131" s="98"/>
    </row>
    <row r="132" spans="1:47" x14ac:dyDescent="0.25">
      <c r="A132" s="39" t="s">
        <v>205</v>
      </c>
      <c r="D132" s="97">
        <f>+D129-D131</f>
        <v>0</v>
      </c>
      <c r="E132" s="98"/>
      <c r="F132" s="97">
        <f>+F129-F131</f>
        <v>0</v>
      </c>
      <c r="G132" s="97">
        <f>+G129-G131</f>
        <v>0</v>
      </c>
      <c r="H132" s="98"/>
      <c r="I132" s="98"/>
      <c r="J132" s="98"/>
    </row>
    <row r="133" spans="1:47" ht="57.75" customHeight="1" x14ac:dyDescent="0.25">
      <c r="A133" s="61" t="s">
        <v>150</v>
      </c>
      <c r="C133" s="52" t="s">
        <v>158</v>
      </c>
      <c r="D133" s="99" t="s">
        <v>152</v>
      </c>
      <c r="E133" s="99" t="s">
        <v>151</v>
      </c>
      <c r="F133" s="99" t="s">
        <v>10</v>
      </c>
      <c r="G133" s="99" t="s">
        <v>153</v>
      </c>
      <c r="H133" s="99" t="s">
        <v>154</v>
      </c>
      <c r="I133" s="99" t="s">
        <v>155</v>
      </c>
      <c r="J133" s="99" t="s">
        <v>159</v>
      </c>
    </row>
    <row r="135" spans="1:47" x14ac:dyDescent="0.25">
      <c r="A135" s="39" t="s">
        <v>175</v>
      </c>
      <c r="C135" s="86"/>
      <c r="D135" s="100">
        <f>+'qtr4'!D135+'qtr4'!D136</f>
        <v>0</v>
      </c>
      <c r="E135" s="100">
        <f>+'qtr4'!E135+'qtr4'!E136</f>
        <v>0</v>
      </c>
      <c r="F135" s="98"/>
      <c r="G135" s="98"/>
      <c r="H135" s="101"/>
      <c r="I135" s="86"/>
      <c r="J135" s="101"/>
    </row>
    <row r="136" spans="1:47" x14ac:dyDescent="0.25">
      <c r="A136" s="39" t="s">
        <v>176</v>
      </c>
      <c r="C136" s="86"/>
      <c r="D136" s="100">
        <v>0</v>
      </c>
      <c r="E136" s="100">
        <v>0</v>
      </c>
      <c r="F136" s="100">
        <v>0</v>
      </c>
      <c r="G136" s="100">
        <v>0</v>
      </c>
      <c r="H136" s="102">
        <v>0</v>
      </c>
      <c r="I136" s="102">
        <v>0</v>
      </c>
      <c r="J136" s="102">
        <v>0</v>
      </c>
    </row>
    <row r="137" spans="1:47" ht="31.5" x14ac:dyDescent="0.25">
      <c r="A137" s="39" t="s">
        <v>174</v>
      </c>
      <c r="C137" s="86"/>
      <c r="D137" s="103" t="s">
        <v>179</v>
      </c>
      <c r="E137" s="103" t="s">
        <v>179</v>
      </c>
      <c r="F137" s="98"/>
      <c r="G137" s="103" t="s">
        <v>180</v>
      </c>
      <c r="H137" s="101"/>
      <c r="I137" s="86"/>
      <c r="J137" s="101"/>
    </row>
    <row r="138" spans="1:47" x14ac:dyDescent="0.25">
      <c r="A138" s="39" t="s">
        <v>177</v>
      </c>
      <c r="C138" s="86"/>
      <c r="D138" s="38">
        <f>LOOKUP($D$137,$C$1:$C$11,$D$1:$D$11)</f>
        <v>0</v>
      </c>
      <c r="E138" s="38">
        <f>LOOKUP($E$137,$C$1:$C$11,$D$1:$D$11)</f>
        <v>0</v>
      </c>
      <c r="F138" s="98"/>
      <c r="G138" s="38">
        <f>LOOKUP($G$137,$C$13:$C$14,$D$13:$D$14)</f>
        <v>0</v>
      </c>
      <c r="H138" s="101"/>
      <c r="I138" s="86"/>
      <c r="J138" s="101"/>
    </row>
    <row r="140" spans="1:47" x14ac:dyDescent="0.25">
      <c r="A140" s="39" t="s">
        <v>157</v>
      </c>
      <c r="C140" s="39">
        <f>SUM(D140:J140)</f>
        <v>0</v>
      </c>
      <c r="D140" s="38">
        <f>IF(D136+D135&lt;10000,D136*'Whitefield office use'!J29,IF(D135&gt;10000,D136*'Whitefield office use'!J30,((+D135+D136-10000)*'Whitefield office use'!J30)+(10000-D135)*'Whitefield office use'!J29))</f>
        <v>0</v>
      </c>
      <c r="E140" s="38">
        <f>IF(E136+E135&lt;10000,E136*'Whitefield office use'!J29,IF(E135&gt;10000,E136*'Whitefield office use'!J30,((+E135+E136-10000)*'Whitefield office use'!J30)+(10000-E135)*'Whitefield office use'!J29))</f>
        <v>0</v>
      </c>
      <c r="F140" s="38">
        <f>+F136*0.05</f>
        <v>0</v>
      </c>
      <c r="G140" s="38">
        <f>+G136*'Whitefield office use'!J31</f>
        <v>0</v>
      </c>
      <c r="H140" s="38">
        <f>+H136*'Whitefield office use'!J32</f>
        <v>0</v>
      </c>
      <c r="I140" s="38">
        <f>+I136*5</f>
        <v>0</v>
      </c>
      <c r="J140" s="38">
        <f>+J136*10</f>
        <v>0</v>
      </c>
    </row>
    <row r="141" spans="1:47" x14ac:dyDescent="0.25">
      <c r="A141" s="39" t="s">
        <v>173</v>
      </c>
      <c r="C141" s="39">
        <f>ROUND(SUM(D141:J141),2)</f>
        <v>0</v>
      </c>
      <c r="D141" s="38">
        <f>+D136*D138*0.148936170212766</f>
        <v>0</v>
      </c>
      <c r="E141" s="38">
        <f>+E136*E138*0.148936170212766</f>
        <v>0</v>
      </c>
      <c r="F141" s="98"/>
      <c r="G141" s="38">
        <f>+G136*G138*0.148936170212766</f>
        <v>0</v>
      </c>
      <c r="H141" s="101"/>
      <c r="I141" s="86"/>
      <c r="J141" s="101"/>
    </row>
    <row r="142" spans="1:47" x14ac:dyDescent="0.25">
      <c r="A142" s="104" t="s">
        <v>19</v>
      </c>
    </row>
    <row r="143" spans="1:47" ht="16.5" thickBot="1" x14ac:dyDescent="0.3"/>
    <row r="144" spans="1:47" x14ac:dyDescent="0.25">
      <c r="A144" s="61" t="s">
        <v>49</v>
      </c>
      <c r="F144" s="105" t="s">
        <v>232</v>
      </c>
      <c r="G144" s="106"/>
      <c r="H144" s="106"/>
      <c r="I144" s="107"/>
      <c r="J144" s="108"/>
    </row>
    <row r="145" spans="1:10" x14ac:dyDescent="0.25">
      <c r="F145" s="109"/>
      <c r="H145" s="38"/>
      <c r="J145" s="110"/>
    </row>
    <row r="146" spans="1:10" x14ac:dyDescent="0.25">
      <c r="A146" s="39" t="s">
        <v>164</v>
      </c>
      <c r="B146" s="32" t="s">
        <v>216</v>
      </c>
      <c r="C146" s="39">
        <f>IF(vatstatusq5=+G3="n",0,G3+G4)</f>
        <v>0</v>
      </c>
      <c r="F146" s="111" t="s">
        <v>233</v>
      </c>
      <c r="H146" s="38"/>
      <c r="J146" s="110"/>
    </row>
    <row r="147" spans="1:10" x14ac:dyDescent="0.25">
      <c r="A147" s="39" t="s">
        <v>165</v>
      </c>
      <c r="B147" s="32" t="s">
        <v>215</v>
      </c>
      <c r="C147" s="39">
        <v>0</v>
      </c>
      <c r="F147" s="111" t="s">
        <v>246</v>
      </c>
      <c r="H147" s="38"/>
      <c r="J147" s="110"/>
    </row>
    <row r="148" spans="1:10" x14ac:dyDescent="0.25">
      <c r="A148" s="39" t="s">
        <v>166</v>
      </c>
      <c r="B148" s="32" t="s">
        <v>217</v>
      </c>
      <c r="C148" s="38">
        <f>+C147+C146</f>
        <v>0</v>
      </c>
      <c r="D148" s="39" t="s">
        <v>279</v>
      </c>
      <c r="F148" s="113" t="str">
        <f>IF(G19&lt;&gt;0,"error - vat out of balance"," ")</f>
        <v xml:space="preserve"> </v>
      </c>
      <c r="H148" s="38"/>
      <c r="J148" s="110"/>
    </row>
    <row r="149" spans="1:10" x14ac:dyDescent="0.25">
      <c r="A149" s="39" t="s">
        <v>167</v>
      </c>
      <c r="B149" s="32" t="s">
        <v>218</v>
      </c>
      <c r="C149" s="39">
        <f>IF(vatstatusq5="n",0,IF(vatstatusq5="F",-G13,-(+G17+G6+G13)))</f>
        <v>0</v>
      </c>
      <c r="D149" s="39"/>
      <c r="F149" s="113" t="str">
        <f>IF(H129-I129&lt;&gt;J129,"error on cross cast - vat analysis section"," ")</f>
        <v xml:space="preserve"> </v>
      </c>
      <c r="H149" s="38"/>
      <c r="J149" s="110"/>
    </row>
    <row r="150" spans="1:10" x14ac:dyDescent="0.25">
      <c r="A150" s="39" t="s">
        <v>168</v>
      </c>
      <c r="B150" s="32" t="s">
        <v>219</v>
      </c>
      <c r="C150" s="38">
        <f>+C146-C149</f>
        <v>0</v>
      </c>
      <c r="D150" s="39" t="s">
        <v>279</v>
      </c>
      <c r="F150" s="113" t="str">
        <f>IF(SUM(D129:G129)&lt;&gt;H129,"error on cross cast - account analysis section"," ")</f>
        <v xml:space="preserve"> </v>
      </c>
      <c r="H150" s="38"/>
      <c r="J150" s="110"/>
    </row>
    <row r="151" spans="1:10" x14ac:dyDescent="0.25">
      <c r="A151" s="39" t="s">
        <v>169</v>
      </c>
      <c r="B151" s="32" t="s">
        <v>220</v>
      </c>
      <c r="C151" s="39">
        <f>IF(vatstatusq5="n",0,IF(vatstatusq5="F",ROUND((+F3),0),ROUND(+H3,0)))</f>
        <v>0</v>
      </c>
      <c r="F151" s="113"/>
      <c r="H151" s="38"/>
      <c r="I151" s="114" t="str">
        <f>IF(G13=0," ",IF('VAT summaries'!I27="y"," ","Check vat recovery rate on cap ex"))</f>
        <v xml:space="preserve"> </v>
      </c>
      <c r="J151" s="110"/>
    </row>
    <row r="152" spans="1:10" x14ac:dyDescent="0.25">
      <c r="A152" s="39" t="s">
        <v>170</v>
      </c>
      <c r="B152" s="32" t="s">
        <v>221</v>
      </c>
      <c r="C152" s="39">
        <f>IF(vatstatusq5="n",0,IF(vatstatusq5="f",-H13*(F13&lt;=-2000),ROUND(-(+H17+H7+H6+H13+H14+H15),0)))</f>
        <v>0</v>
      </c>
      <c r="F152" s="115" t="str">
        <f>IF(SUM(D132:G132)&lt;&gt;0,"Error on bank accounts","")</f>
        <v/>
      </c>
      <c r="H152" s="38"/>
      <c r="I152" s="114" t="str">
        <f>IF(INT(C149/BR)&gt;C152,"Input Vat credibility error"," ")</f>
        <v xml:space="preserve"> </v>
      </c>
      <c r="J152" s="110"/>
    </row>
    <row r="153" spans="1:10" ht="16.5" thickBot="1" x14ac:dyDescent="0.3">
      <c r="A153" s="39" t="s">
        <v>171</v>
      </c>
      <c r="B153" s="32" t="s">
        <v>222</v>
      </c>
      <c r="C153" s="39">
        <v>0</v>
      </c>
      <c r="F153" s="116" t="str">
        <f>IF(OR(F19&lt;&gt;0,G19&lt;&gt;0,H19&lt;&gt;0),"vat summation error"," ")</f>
        <v xml:space="preserve"> </v>
      </c>
      <c r="G153" s="117"/>
      <c r="H153" s="117"/>
      <c r="I153" s="118" t="str">
        <f>IF('VAT summaries'!I27="y",IF(INT(C146/BR)&gt;C151,"Output Vat credibility error"," "),IF('VAT summaries'!I27="f",IF(INT(C146/'VAT summaries'!I28)&gt;C151,"Output Vat credibility error"," ")," "))</f>
        <v xml:space="preserve"> </v>
      </c>
      <c r="J153" s="119"/>
    </row>
    <row r="154" spans="1:10" x14ac:dyDescent="0.25">
      <c r="A154" s="39" t="s">
        <v>172</v>
      </c>
      <c r="B154" s="32" t="s">
        <v>245</v>
      </c>
      <c r="C154" s="39">
        <v>0</v>
      </c>
    </row>
    <row r="155" spans="1:10" x14ac:dyDescent="0.25">
      <c r="F155" s="38" t="s">
        <v>12</v>
      </c>
      <c r="G155" s="216">
        <f ca="1">NOW()</f>
        <v>45727.711671296296</v>
      </c>
      <c r="H155" s="217"/>
    </row>
    <row r="157" spans="1:10" x14ac:dyDescent="0.25">
      <c r="A157" s="120" t="s">
        <v>23</v>
      </c>
      <c r="B157" s="120"/>
      <c r="C157" s="120"/>
      <c r="D157" s="121"/>
      <c r="E157" s="121"/>
      <c r="F157" s="121"/>
      <c r="G157" s="121"/>
      <c r="H157" s="120"/>
      <c r="I157" s="120"/>
    </row>
    <row r="162" spans="2:11" x14ac:dyDescent="0.25">
      <c r="D162" s="39"/>
      <c r="E162" s="39"/>
      <c r="F162" s="39"/>
      <c r="G162" s="39"/>
      <c r="K162" s="39"/>
    </row>
    <row r="163" spans="2:11" x14ac:dyDescent="0.25">
      <c r="D163" s="39"/>
      <c r="E163" s="39"/>
      <c r="F163" s="39"/>
      <c r="G163" s="39"/>
      <c r="K163" s="39"/>
    </row>
    <row r="164" spans="2:11" x14ac:dyDescent="0.25">
      <c r="D164" s="39"/>
      <c r="E164" s="39"/>
      <c r="F164" s="39"/>
      <c r="G164" s="39"/>
      <c r="K164" s="39"/>
    </row>
    <row r="165" spans="2:11" x14ac:dyDescent="0.25">
      <c r="D165" s="39"/>
      <c r="E165" s="39"/>
      <c r="F165" s="39"/>
      <c r="G165" s="39"/>
      <c r="K165" s="39"/>
    </row>
    <row r="166" spans="2:11" x14ac:dyDescent="0.25">
      <c r="B166" s="38"/>
      <c r="D166" s="39"/>
      <c r="E166" s="39"/>
      <c r="F166" s="39"/>
      <c r="G166" s="39"/>
      <c r="K166" s="39"/>
    </row>
    <row r="167" spans="2:11" x14ac:dyDescent="0.25">
      <c r="D167" s="39"/>
      <c r="E167" s="39"/>
      <c r="F167" s="39"/>
      <c r="G167" s="39"/>
      <c r="K167" s="39"/>
    </row>
    <row r="168" spans="2:11" x14ac:dyDescent="0.25">
      <c r="D168" s="39"/>
      <c r="E168" s="39"/>
      <c r="F168" s="39"/>
      <c r="G168" s="39"/>
      <c r="K168" s="39"/>
    </row>
    <row r="169" spans="2:11" x14ac:dyDescent="0.25">
      <c r="D169" s="39"/>
      <c r="E169" s="39"/>
      <c r="F169" s="39"/>
      <c r="G169" s="39"/>
      <c r="K169" s="39"/>
    </row>
    <row r="170" spans="2:11" x14ac:dyDescent="0.25">
      <c r="D170" s="39"/>
      <c r="E170" s="39"/>
      <c r="F170" s="39"/>
      <c r="G170" s="39"/>
      <c r="K170" s="39"/>
    </row>
    <row r="171" spans="2:11" x14ac:dyDescent="0.25">
      <c r="D171" s="39"/>
      <c r="E171" s="39"/>
      <c r="F171" s="39"/>
      <c r="G171" s="39"/>
      <c r="K171" s="39"/>
    </row>
    <row r="172" spans="2:11" x14ac:dyDescent="0.25">
      <c r="D172" s="39"/>
      <c r="E172" s="39"/>
      <c r="F172" s="39"/>
      <c r="G172" s="39"/>
      <c r="K172" s="39"/>
    </row>
    <row r="173" spans="2:11" x14ac:dyDescent="0.25">
      <c r="D173" s="39"/>
      <c r="E173" s="39"/>
      <c r="F173" s="39"/>
      <c r="G173" s="39"/>
      <c r="K173" s="39"/>
    </row>
    <row r="174" spans="2:11" x14ac:dyDescent="0.25">
      <c r="D174" s="39"/>
      <c r="E174" s="39"/>
      <c r="F174" s="39"/>
      <c r="G174" s="39"/>
      <c r="K174" s="39"/>
    </row>
    <row r="175" spans="2:11" x14ac:dyDescent="0.25">
      <c r="D175" s="39"/>
      <c r="E175" s="39"/>
      <c r="F175" s="39"/>
      <c r="G175" s="39"/>
      <c r="K175" s="39"/>
    </row>
    <row r="176" spans="2:11" x14ac:dyDescent="0.25">
      <c r="D176" s="39"/>
      <c r="E176" s="39"/>
      <c r="F176" s="39"/>
      <c r="G176" s="39"/>
      <c r="K176" s="39"/>
    </row>
    <row r="177" s="39" customFormat="1" x14ac:dyDescent="0.25"/>
  </sheetData>
  <mergeCells count="1">
    <mergeCell ref="G155:H155"/>
  </mergeCells>
  <phoneticPr fontId="0" type="noConversion"/>
  <conditionalFormatting sqref="D131 F131:G131">
    <cfRule type="expression" dxfId="3" priority="3" stopIfTrue="1">
      <formula>+D129-D131&lt;&gt;0</formula>
    </cfRule>
  </conditionalFormatting>
  <conditionalFormatting sqref="E127">
    <cfRule type="expression" dxfId="2" priority="2" stopIfTrue="1">
      <formula>-$E$127&lt;&gt;$C$140</formula>
    </cfRule>
  </conditionalFormatting>
  <conditionalFormatting sqref="I15:I17 K127:K128">
    <cfRule type="expression" dxfId="1" priority="1" stopIfTrue="1">
      <formula>AND(H15&lt;&gt;0,I15="")</formula>
    </cfRule>
  </conditionalFormatting>
  <conditionalFormatting sqref="K39:K126">
    <cfRule type="expression" dxfId="0" priority="4" stopIfTrue="1">
      <formula>AND(H39&lt;&gt;0,K39="")</formula>
    </cfRule>
  </conditionalFormatting>
  <dataValidations xWindow="817" yWindow="514" count="9">
    <dataValidation allowBlank="1" showInputMessage="1" showErrorMessage="1" promptTitle="End of section" prompt="End of section - to enter addtional lines, insert above here and copy formats from this line or preceeding line." sqref="A59 A126" xr:uid="{00000000-0002-0000-0700-000000000000}"/>
    <dataValidation allowBlank="1" showInputMessage="1" showErrorMessage="1" promptTitle="Automatic calculation" prompt="The entries in these boxes are automatically generated from the mileage records below._x000a__x000a_Please do not manually overwrite them." sqref="D127:H127 J127" xr:uid="{00000000-0002-0000-0700-000001000000}"/>
    <dataValidation allowBlank="1" showInputMessage="1" showErrorMessage="1" promptTitle="Automatic calculation" prompt="The entries for this box come from the cells above._x000a__x000a_Please do not enter anything into the box." sqref="D138:E138 G138 B166 G141 C141:E141 C140:J140" xr:uid="{00000000-0002-0000-0700-000002000000}"/>
    <dataValidation allowBlank="1" showInputMessage="1" showErrorMessage="1" promptTitle="Caution" prompt="These cells should not normally be written manually" sqref="D129:J129 I39:I127 J39:J126" xr:uid="{00000000-0002-0000-0700-000003000000}"/>
    <dataValidation type="list" allowBlank="1" showInputMessage="1" showErrorMessage="1" promptTitle="Input Options" prompt="Select the following:_x000a__x000a_Sales income_x000a_Interest received_x000a_Other income (non vat)_x000a_Vat expense_x000a_Non vat expense_x000a_Tax paid (VAT/PAYE/CT etc - please specify what tax in detail column)_x000a_Directors account" sqref="K127:K128" xr:uid="{00000000-0002-0000-0700-000004000000}">
      <formula1>$I$2:$I$11</formula1>
    </dataValidation>
    <dataValidation type="list" allowBlank="1" showErrorMessage="1" promptTitle="Input Options" prompt="Select the following:_x000a__x000a_Sales income_x000a_Interest received_x000a_Other income (non vat)_x000a_Vat expense_x000a_Non vat expense_x000a_Tax paid (VAT/PAYE/CT etc - please specify what tax in detail column)_x000a_Directors account" sqref="K126" xr:uid="{00000000-0002-0000-0700-000007000000}">
      <formula1>$I$1:$I$15</formula1>
    </dataValidation>
    <dataValidation type="list" allowBlank="1" showErrorMessage="1" promptTitle="Input Options" prompt="Select the following:_x000a__x000a_Sales income_x000a_Interest received_x000a_Other income (non vat)_x000a_Vat expense_x000a_Non vat expense_x000a_Tax paid (VAT/PAYE/CT etc - please specify what tax in detail column)_x000a_Directors account" sqref="K39:K125" xr:uid="{669B383B-99DB-4272-B97E-956B7213D741}">
      <formula1>$I$1:$I$17</formula1>
    </dataValidation>
    <dataValidation type="list" allowBlank="1" showInputMessage="1" showErrorMessage="1" sqref="D137:E137" xr:uid="{00000000-0002-0000-0700-000005000000}">
      <formula1>$C$1:$C$12</formula1>
    </dataValidation>
    <dataValidation type="list" allowBlank="1" showInputMessage="1" showErrorMessage="1" sqref="G137" xr:uid="{00000000-0002-0000-0700-000006000000}">
      <formula1>$C$13:$C$14</formula1>
    </dataValidation>
  </dataValidations>
  <pageMargins left="0.75" right="0.75" top="1" bottom="1" header="0.5" footer="0.5"/>
  <pageSetup scale="40"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25"/>
  <sheetViews>
    <sheetView zoomScale="85" zoomScaleNormal="85" workbookViewId="0"/>
  </sheetViews>
  <sheetFormatPr defaultRowHeight="15.75" x14ac:dyDescent="0.25"/>
  <cols>
    <col min="1" max="1" width="20.85546875" style="39" customWidth="1"/>
    <col min="2" max="2" width="15.5703125" style="39" customWidth="1"/>
    <col min="3" max="3" width="17.140625" style="39" customWidth="1"/>
    <col min="4" max="7" width="15.5703125" style="38" customWidth="1"/>
    <col min="8" max="8" width="15.5703125" style="39" customWidth="1"/>
    <col min="9" max="9" width="17.28515625" style="39" customWidth="1"/>
    <col min="10" max="10" width="15.5703125" style="39" customWidth="1"/>
    <col min="11" max="11" width="15.5703125" style="52" customWidth="1"/>
    <col min="12" max="14" width="15.5703125" style="39" customWidth="1"/>
    <col min="15" max="15" width="10" style="39" bestFit="1" customWidth="1"/>
    <col min="16" max="16384" width="9.140625" style="39"/>
  </cols>
  <sheetData>
    <row r="1" spans="1:11" x14ac:dyDescent="0.25">
      <c r="A1" s="31" t="str">
        <f>IF('Company info'!E6="*","enter details in company information tab",+'Company info'!E6)</f>
        <v>Company Name</v>
      </c>
      <c r="D1"/>
      <c r="E1"/>
      <c r="F1" s="39"/>
      <c r="G1" s="39"/>
      <c r="H1" s="56"/>
    </row>
    <row r="2" spans="1:11" x14ac:dyDescent="0.25">
      <c r="A2" s="31" t="s">
        <v>247</v>
      </c>
      <c r="B2" s="31"/>
      <c r="C2" s="31"/>
      <c r="D2" s="39"/>
      <c r="E2" s="58"/>
      <c r="F2" s="39"/>
      <c r="G2" s="39"/>
      <c r="H2" s="56"/>
    </row>
    <row r="3" spans="1:11" x14ac:dyDescent="0.25">
      <c r="A3" s="31"/>
      <c r="B3" s="31"/>
      <c r="C3" s="31"/>
      <c r="D3" s="39"/>
      <c r="E3" s="58"/>
      <c r="F3" s="39"/>
      <c r="G3" s="39"/>
      <c r="H3" s="56"/>
    </row>
    <row r="4" spans="1:11" x14ac:dyDescent="0.25">
      <c r="A4" s="31"/>
      <c r="B4" s="126"/>
      <c r="C4" s="31"/>
      <c r="D4" s="58"/>
      <c r="E4" s="58"/>
      <c r="F4" s="58"/>
      <c r="G4" s="58"/>
      <c r="H4" s="31"/>
    </row>
    <row r="5" spans="1:11" x14ac:dyDescent="0.25">
      <c r="A5" s="127"/>
      <c r="B5" s="126"/>
    </row>
    <row r="6" spans="1:11" x14ac:dyDescent="0.25">
      <c r="A6" s="35"/>
      <c r="B6" s="36" t="s">
        <v>8</v>
      </c>
    </row>
    <row r="7" spans="1:11" x14ac:dyDescent="0.25">
      <c r="A7" s="127"/>
      <c r="B7" s="126"/>
    </row>
    <row r="8" spans="1:11" x14ac:dyDescent="0.25">
      <c r="A8" s="128" t="s">
        <v>255</v>
      </c>
      <c r="C8" s="33" t="s">
        <v>208</v>
      </c>
      <c r="D8" s="33" t="s">
        <v>209</v>
      </c>
      <c r="E8" s="33" t="s">
        <v>210</v>
      </c>
      <c r="F8" s="33" t="s">
        <v>211</v>
      </c>
      <c r="G8" s="33" t="s">
        <v>225</v>
      </c>
      <c r="H8" s="38" t="s">
        <v>248</v>
      </c>
    </row>
    <row r="9" spans="1:11" s="129" customFormat="1" ht="31.5" x14ac:dyDescent="0.25">
      <c r="C9" s="130" t="str">
        <f>+'Company info'!E19</f>
        <v>April, May June 2025</v>
      </c>
      <c r="D9" s="130" t="str">
        <f>+'Company info'!E20</f>
        <v>July, Aug, Sep 2025</v>
      </c>
      <c r="E9" s="130" t="str">
        <f>+'Company info'!E21</f>
        <v>Oct, Nov, Dec 2025</v>
      </c>
      <c r="F9" s="130" t="str">
        <f>+'Company info'!E22</f>
        <v>Jan, Feb, March 2026</v>
      </c>
      <c r="G9" s="131" t="str">
        <f>+'Company info'!E22</f>
        <v>Jan, Feb, March 2026</v>
      </c>
      <c r="H9" s="103" t="s">
        <v>206</v>
      </c>
      <c r="K9" s="99"/>
    </row>
    <row r="10" spans="1:11" x14ac:dyDescent="0.25">
      <c r="C10" s="33"/>
      <c r="D10" s="33"/>
      <c r="E10" s="33"/>
      <c r="F10" s="33"/>
      <c r="G10" s="33"/>
    </row>
    <row r="11" spans="1:11" x14ac:dyDescent="0.25">
      <c r="A11" s="132" t="s">
        <v>141</v>
      </c>
      <c r="C11" s="38">
        <f>+'qtr1'!$H3</f>
        <v>0</v>
      </c>
      <c r="D11" s="38">
        <f>+'qtr2'!$H3</f>
        <v>0</v>
      </c>
      <c r="E11" s="38">
        <f>+'qtr3'!$H3</f>
        <v>0</v>
      </c>
      <c r="F11" s="38">
        <f>+'qtr4'!$H3</f>
        <v>0</v>
      </c>
      <c r="G11" s="38">
        <f>+'qtr5'!$H3</f>
        <v>0</v>
      </c>
      <c r="H11" s="39">
        <f>SUM(C11:G11)</f>
        <v>0</v>
      </c>
    </row>
    <row r="12" spans="1:11" x14ac:dyDescent="0.25">
      <c r="A12" s="132" t="s">
        <v>142</v>
      </c>
      <c r="C12" s="38">
        <f>+'qtr1'!$H4</f>
        <v>0</v>
      </c>
      <c r="D12" s="38">
        <f>+'qtr2'!$H4</f>
        <v>0</v>
      </c>
      <c r="E12" s="38">
        <f>+'qtr3'!$H4</f>
        <v>0</v>
      </c>
      <c r="F12" s="38">
        <f>+'qtr4'!$H4</f>
        <v>0</v>
      </c>
      <c r="G12" s="38">
        <f>+'qtr5'!$H4</f>
        <v>0</v>
      </c>
      <c r="H12" s="39">
        <f t="shared" ref="H12:H28" si="0">SUM(C12:G12)</f>
        <v>0</v>
      </c>
    </row>
    <row r="13" spans="1:11" x14ac:dyDescent="0.25">
      <c r="A13" s="132" t="s">
        <v>145</v>
      </c>
      <c r="C13" s="38">
        <f>+'qtr1'!$H5</f>
        <v>0</v>
      </c>
      <c r="D13" s="38">
        <f>+'qtr2'!$H5</f>
        <v>0</v>
      </c>
      <c r="E13" s="38">
        <f>+'qtr3'!$H5</f>
        <v>0</v>
      </c>
      <c r="F13" s="38">
        <f>+'qtr4'!$H5</f>
        <v>0</v>
      </c>
      <c r="G13" s="38">
        <f>+'qtr5'!$H5</f>
        <v>0</v>
      </c>
      <c r="H13" s="39">
        <f t="shared" si="0"/>
        <v>0</v>
      </c>
    </row>
    <row r="14" spans="1:11" x14ac:dyDescent="0.25">
      <c r="A14" s="132" t="s">
        <v>143</v>
      </c>
      <c r="C14" s="38">
        <f>+'qtr1'!$H6</f>
        <v>0</v>
      </c>
      <c r="D14" s="38">
        <f>+'qtr2'!$H6</f>
        <v>0</v>
      </c>
      <c r="E14" s="38">
        <f>+'qtr3'!$H6</f>
        <v>0</v>
      </c>
      <c r="F14" s="38">
        <f>+'qtr4'!$H6</f>
        <v>0</v>
      </c>
      <c r="G14" s="38">
        <f>+'qtr5'!$H6</f>
        <v>0</v>
      </c>
      <c r="H14" s="39">
        <f t="shared" si="0"/>
        <v>0</v>
      </c>
    </row>
    <row r="15" spans="1:11" x14ac:dyDescent="0.25">
      <c r="A15" s="132" t="s">
        <v>212</v>
      </c>
      <c r="C15" s="38">
        <f>+'qtr1'!$H7</f>
        <v>0</v>
      </c>
      <c r="D15" s="38">
        <f>+'qtr2'!$H7</f>
        <v>0</v>
      </c>
      <c r="E15" s="38">
        <f>+'qtr3'!$H7</f>
        <v>0</v>
      </c>
      <c r="F15" s="38">
        <f>+'qtr4'!$H7</f>
        <v>0</v>
      </c>
      <c r="G15" s="38">
        <f>+'qtr5'!$H7</f>
        <v>0</v>
      </c>
      <c r="H15" s="39">
        <f t="shared" si="0"/>
        <v>0</v>
      </c>
    </row>
    <row r="16" spans="1:11" x14ac:dyDescent="0.25">
      <c r="A16" s="132" t="s">
        <v>275</v>
      </c>
      <c r="C16" s="38">
        <f>+'qtr1'!$H1</f>
        <v>0</v>
      </c>
      <c r="D16" s="38">
        <f>+'qtr2'!$H1</f>
        <v>0</v>
      </c>
      <c r="E16" s="38">
        <f>+'qtr3'!$H1</f>
        <v>0</v>
      </c>
      <c r="F16" s="38">
        <f>+'qtr4'!$H1</f>
        <v>0</v>
      </c>
      <c r="G16" s="38">
        <f>+'qtr5'!$H1</f>
        <v>0</v>
      </c>
      <c r="H16" s="39">
        <f>SUM(C16:G16)</f>
        <v>0</v>
      </c>
    </row>
    <row r="17" spans="1:8" x14ac:dyDescent="0.25">
      <c r="A17" s="132" t="s">
        <v>274</v>
      </c>
      <c r="C17" s="38">
        <f>+'qtr1'!$H2</f>
        <v>0</v>
      </c>
      <c r="D17" s="38">
        <f>+'qtr2'!$H2</f>
        <v>0</v>
      </c>
      <c r="E17" s="38">
        <f>+'qtr3'!$H2</f>
        <v>0</v>
      </c>
      <c r="F17" s="38">
        <f>+'qtr4'!$H2</f>
        <v>0</v>
      </c>
      <c r="G17" s="38">
        <f>+'qtr5'!$H2</f>
        <v>0</v>
      </c>
      <c r="H17" s="39">
        <f>SUM(C17:G17)</f>
        <v>0</v>
      </c>
    </row>
    <row r="18" spans="1:8" x14ac:dyDescent="0.25">
      <c r="A18" s="132" t="s">
        <v>75</v>
      </c>
      <c r="C18" s="38">
        <f>+'qtr1'!$H8</f>
        <v>0</v>
      </c>
      <c r="D18" s="38">
        <f>+'qtr2'!$H8</f>
        <v>0</v>
      </c>
      <c r="E18" s="38">
        <f>+'qtr3'!$H8</f>
        <v>0</v>
      </c>
      <c r="F18" s="38">
        <f>+'qtr4'!$H8</f>
        <v>0</v>
      </c>
      <c r="G18" s="38">
        <f>+'qtr5'!$H8</f>
        <v>0</v>
      </c>
      <c r="H18" s="39">
        <f t="shared" si="0"/>
        <v>0</v>
      </c>
    </row>
    <row r="19" spans="1:8" x14ac:dyDescent="0.25">
      <c r="A19" s="132" t="s">
        <v>76</v>
      </c>
      <c r="C19" s="38">
        <f>+'qtr1'!$H9</f>
        <v>0</v>
      </c>
      <c r="D19" s="38">
        <f>+'qtr2'!$H9</f>
        <v>0</v>
      </c>
      <c r="E19" s="38">
        <f>+'qtr3'!$H9</f>
        <v>0</v>
      </c>
      <c r="F19" s="38">
        <f>+'qtr4'!$H9</f>
        <v>0</v>
      </c>
      <c r="G19" s="38">
        <f>+'qtr5'!$H9</f>
        <v>0</v>
      </c>
      <c r="H19" s="39">
        <f t="shared" si="0"/>
        <v>0</v>
      </c>
    </row>
    <row r="20" spans="1:8" x14ac:dyDescent="0.25">
      <c r="A20" s="132" t="s">
        <v>77</v>
      </c>
      <c r="C20" s="38">
        <f>+'qtr1'!$H10</f>
        <v>0</v>
      </c>
      <c r="D20" s="38">
        <f>+'qtr2'!$H10</f>
        <v>0</v>
      </c>
      <c r="E20" s="38">
        <f>+'qtr3'!$H10</f>
        <v>0</v>
      </c>
      <c r="F20" s="38">
        <f>+'qtr4'!$H10</f>
        <v>0</v>
      </c>
      <c r="G20" s="38">
        <f>+'qtr5'!$H10</f>
        <v>0</v>
      </c>
      <c r="H20" s="39">
        <f t="shared" si="0"/>
        <v>0</v>
      </c>
    </row>
    <row r="21" spans="1:8" x14ac:dyDescent="0.25">
      <c r="A21" s="132" t="s">
        <v>78</v>
      </c>
      <c r="C21" s="38">
        <f>+'qtr1'!$H11</f>
        <v>0</v>
      </c>
      <c r="D21" s="38">
        <f>+'qtr2'!$H11</f>
        <v>0</v>
      </c>
      <c r="E21" s="38">
        <f>+'qtr3'!$H11</f>
        <v>0</v>
      </c>
      <c r="F21" s="38">
        <f>+'qtr4'!$H11</f>
        <v>0</v>
      </c>
      <c r="G21" s="38">
        <f>+'qtr5'!$H11</f>
        <v>0</v>
      </c>
      <c r="H21" s="39">
        <f t="shared" si="0"/>
        <v>0</v>
      </c>
    </row>
    <row r="22" spans="1:8" x14ac:dyDescent="0.25">
      <c r="A22" s="132" t="s">
        <v>144</v>
      </c>
      <c r="C22" s="38">
        <f>+'qtr1'!$H12</f>
        <v>0</v>
      </c>
      <c r="D22" s="38">
        <f>+'qtr2'!$H12</f>
        <v>0</v>
      </c>
      <c r="E22" s="38">
        <f>+'qtr3'!$H12</f>
        <v>0</v>
      </c>
      <c r="F22" s="38">
        <f>+'qtr4'!$H12</f>
        <v>0</v>
      </c>
      <c r="G22" s="38">
        <f>+'qtr5'!$H12</f>
        <v>0</v>
      </c>
      <c r="H22" s="39">
        <f t="shared" si="0"/>
        <v>0</v>
      </c>
    </row>
    <row r="23" spans="1:8" x14ac:dyDescent="0.25">
      <c r="A23" s="132" t="s">
        <v>213</v>
      </c>
      <c r="C23" s="38">
        <f>+'qtr1'!$H13</f>
        <v>0</v>
      </c>
      <c r="D23" s="38">
        <f>+'qtr2'!$H13</f>
        <v>0</v>
      </c>
      <c r="E23" s="38">
        <f>+'qtr3'!$H13</f>
        <v>0</v>
      </c>
      <c r="F23" s="38">
        <f>+'qtr4'!$H13</f>
        <v>0</v>
      </c>
      <c r="G23" s="38">
        <f>+'qtr5'!$H13</f>
        <v>0</v>
      </c>
      <c r="H23" s="39">
        <f t="shared" si="0"/>
        <v>0</v>
      </c>
    </row>
    <row r="24" spans="1:8" x14ac:dyDescent="0.25">
      <c r="A24" s="132" t="s">
        <v>214</v>
      </c>
      <c r="C24" s="38">
        <f>+'qtr1'!$H14</f>
        <v>0</v>
      </c>
      <c r="D24" s="38">
        <f>+'qtr2'!$H14</f>
        <v>0</v>
      </c>
      <c r="E24" s="38">
        <f>+'qtr3'!$H14</f>
        <v>0</v>
      </c>
      <c r="F24" s="38">
        <f>+'qtr4'!$H14</f>
        <v>0</v>
      </c>
      <c r="G24" s="38">
        <f>+'qtr5'!$H14</f>
        <v>0</v>
      </c>
      <c r="H24" s="39">
        <f t="shared" si="0"/>
        <v>0</v>
      </c>
    </row>
    <row r="25" spans="1:8" x14ac:dyDescent="0.25">
      <c r="A25" s="132" t="s">
        <v>604</v>
      </c>
      <c r="C25" s="38">
        <f>+'qtr1'!$H15</f>
        <v>0</v>
      </c>
      <c r="D25" s="38">
        <f>+'qtr2'!$H15</f>
        <v>0</v>
      </c>
      <c r="E25" s="38">
        <f>+'qtr3'!$H15</f>
        <v>0</v>
      </c>
      <c r="F25" s="38">
        <f>+'qtr4'!$H15</f>
        <v>0</v>
      </c>
      <c r="G25" s="38">
        <f>+'qtr5'!$H15</f>
        <v>0</v>
      </c>
      <c r="H25" s="39">
        <f t="shared" ref="H25" si="1">SUM(C25:G25)</f>
        <v>0</v>
      </c>
    </row>
    <row r="26" spans="1:8" x14ac:dyDescent="0.25">
      <c r="A26" s="112" t="s">
        <v>272</v>
      </c>
      <c r="C26" s="38">
        <f>+'qtr1'!$H16</f>
        <v>0</v>
      </c>
      <c r="D26" s="38">
        <f>+'qtr2'!$H16</f>
        <v>0</v>
      </c>
      <c r="E26" s="38">
        <f>+'qtr3'!$H16</f>
        <v>0</v>
      </c>
      <c r="F26" s="38">
        <f>+'qtr4'!$H16</f>
        <v>0</v>
      </c>
      <c r="G26" s="38">
        <f>+'qtr5'!$H16</f>
        <v>0</v>
      </c>
      <c r="H26" s="39">
        <f>SUM(C26:G26)</f>
        <v>0</v>
      </c>
    </row>
    <row r="27" spans="1:8" x14ac:dyDescent="0.25">
      <c r="A27" s="112" t="s">
        <v>273</v>
      </c>
      <c r="C27" s="38">
        <f>+'qtr1'!$H17</f>
        <v>0</v>
      </c>
      <c r="D27" s="38">
        <f>+'qtr2'!$H17</f>
        <v>0</v>
      </c>
      <c r="E27" s="38">
        <f>+'qtr3'!$H17</f>
        <v>0</v>
      </c>
      <c r="F27" s="38">
        <f>+'qtr4'!$H17</f>
        <v>0</v>
      </c>
      <c r="G27" s="38">
        <f>+'qtr5'!$H17</f>
        <v>0</v>
      </c>
      <c r="H27" s="39">
        <f t="shared" si="0"/>
        <v>0</v>
      </c>
    </row>
    <row r="28" spans="1:8" x14ac:dyDescent="0.25">
      <c r="A28" s="112" t="s">
        <v>482</v>
      </c>
      <c r="C28" s="38">
        <f>+'qtr1'!C150</f>
        <v>0</v>
      </c>
      <c r="D28" s="38">
        <f>+'qtr2'!C150</f>
        <v>0</v>
      </c>
      <c r="E28" s="38">
        <f>+'qtr3'!C150</f>
        <v>0</v>
      </c>
      <c r="F28" s="38">
        <f>+'qtr4'!C150</f>
        <v>0</v>
      </c>
      <c r="G28" s="38">
        <f>+'qtr5'!C150</f>
        <v>0</v>
      </c>
      <c r="H28" s="39">
        <f t="shared" si="0"/>
        <v>0</v>
      </c>
    </row>
    <row r="29" spans="1:8" x14ac:dyDescent="0.25">
      <c r="A29" s="112" t="s">
        <v>73</v>
      </c>
      <c r="C29" s="38">
        <f>+'qtr1'!$D35+'qtr1'!$G35</f>
        <v>0</v>
      </c>
      <c r="D29" s="38">
        <f>+'qtr2'!$D35+'qtr2'!$G35</f>
        <v>0</v>
      </c>
      <c r="E29" s="38">
        <f>+'qtr3'!$D35+'qtr3'!$G35</f>
        <v>0</v>
      </c>
      <c r="F29" s="38">
        <f>+'qtr4'!$D35+'qtr4'!$G35</f>
        <v>0</v>
      </c>
      <c r="G29" s="38">
        <f>+'qtr5'!$D35+'qtr5'!$G35</f>
        <v>0</v>
      </c>
    </row>
    <row r="30" spans="1:8" ht="16.5" thickBot="1" x14ac:dyDescent="0.3">
      <c r="A30" s="112" t="s">
        <v>74</v>
      </c>
      <c r="C30" s="133">
        <f>+'qtr1'!$D129+'qtr1'!$G129</f>
        <v>0</v>
      </c>
      <c r="D30" s="133">
        <f>+'qtr2'!$D129+'qtr2'!$G129</f>
        <v>0</v>
      </c>
      <c r="E30" s="133">
        <f>+'qtr3'!$D129+'qtr3'!$G129</f>
        <v>0</v>
      </c>
      <c r="F30" s="133">
        <f>+'qtr4'!$D129+'qtr4'!$G129</f>
        <v>0</v>
      </c>
      <c r="G30" s="133">
        <f>+'qtr5'!$D129+'qtr5'!$G129</f>
        <v>0</v>
      </c>
      <c r="H30" s="134"/>
    </row>
    <row r="31" spans="1:8" ht="16.5" thickTop="1" x14ac:dyDescent="0.25">
      <c r="C31" s="38"/>
      <c r="F31" s="39"/>
      <c r="G31" s="39"/>
    </row>
    <row r="32" spans="1:8" x14ac:dyDescent="0.25">
      <c r="A32" s="128" t="s">
        <v>256</v>
      </c>
      <c r="H32" s="38" t="s">
        <v>206</v>
      </c>
    </row>
    <row r="34" spans="1:8" x14ac:dyDescent="0.25">
      <c r="A34" s="39" t="s">
        <v>141</v>
      </c>
      <c r="B34" s="39" t="s">
        <v>251</v>
      </c>
      <c r="H34" s="39">
        <f>+H11</f>
        <v>0</v>
      </c>
    </row>
    <row r="35" spans="1:8" x14ac:dyDescent="0.25">
      <c r="B35" s="39" t="s">
        <v>252</v>
      </c>
      <c r="D35" s="135"/>
      <c r="E35" s="112" t="s">
        <v>50</v>
      </c>
      <c r="H35" s="39">
        <f>-D35</f>
        <v>0</v>
      </c>
    </row>
    <row r="36" spans="1:8" x14ac:dyDescent="0.25">
      <c r="B36" s="39" t="s">
        <v>253</v>
      </c>
      <c r="D36" s="135"/>
      <c r="E36" s="112" t="s">
        <v>51</v>
      </c>
      <c r="H36" s="136">
        <f>+D36</f>
        <v>0</v>
      </c>
    </row>
    <row r="38" spans="1:8" x14ac:dyDescent="0.25">
      <c r="H38" s="39">
        <f>SUM(H34:H37)</f>
        <v>0</v>
      </c>
    </row>
    <row r="39" spans="1:8" x14ac:dyDescent="0.25">
      <c r="A39" s="39" t="s">
        <v>276</v>
      </c>
      <c r="H39" s="39">
        <f>+H13</f>
        <v>0</v>
      </c>
    </row>
    <row r="40" spans="1:8" x14ac:dyDescent="0.25">
      <c r="A40" s="39" t="s">
        <v>142</v>
      </c>
      <c r="H40" s="136">
        <f>+H12</f>
        <v>0</v>
      </c>
    </row>
    <row r="42" spans="1:8" x14ac:dyDescent="0.25">
      <c r="H42" s="39">
        <f>+H40+H38+H39</f>
        <v>0</v>
      </c>
    </row>
    <row r="43" spans="1:8" x14ac:dyDescent="0.25">
      <c r="A43" s="39" t="s">
        <v>249</v>
      </c>
      <c r="H43" s="39">
        <f>-H14-H15-H27-H26</f>
        <v>0</v>
      </c>
    </row>
    <row r="44" spans="1:8" x14ac:dyDescent="0.25">
      <c r="A44" s="39" t="s">
        <v>0</v>
      </c>
      <c r="H44" s="39">
        <f>(-H24-H23)</f>
        <v>0</v>
      </c>
    </row>
    <row r="46" spans="1:8" x14ac:dyDescent="0.25">
      <c r="A46" s="39" t="s">
        <v>254</v>
      </c>
      <c r="H46" s="137"/>
    </row>
    <row r="48" spans="1:8" x14ac:dyDescent="0.25">
      <c r="A48" s="39" t="s">
        <v>250</v>
      </c>
      <c r="H48" s="39">
        <f>+H42-SUM(H43:H46)</f>
        <v>0</v>
      </c>
    </row>
    <row r="49" spans="1:8" x14ac:dyDescent="0.25">
      <c r="A49" s="39" t="s">
        <v>13</v>
      </c>
      <c r="H49" s="136">
        <f>H16+H18</f>
        <v>0</v>
      </c>
    </row>
    <row r="51" spans="1:8" ht="16.5" thickBot="1" x14ac:dyDescent="0.3">
      <c r="A51" s="39" t="s">
        <v>22</v>
      </c>
      <c r="H51" s="134">
        <f>SUM(H48:H50)</f>
        <v>0</v>
      </c>
    </row>
    <row r="52" spans="1:8" ht="16.5" thickTop="1" x14ac:dyDescent="0.25"/>
    <row r="53" spans="1:8" x14ac:dyDescent="0.25">
      <c r="A53" s="39" t="s">
        <v>257</v>
      </c>
    </row>
    <row r="54" spans="1:8" x14ac:dyDescent="0.25">
      <c r="A54" s="39" t="s">
        <v>258</v>
      </c>
    </row>
    <row r="55" spans="1:8" x14ac:dyDescent="0.25">
      <c r="A55" s="39" t="s">
        <v>259</v>
      </c>
    </row>
    <row r="57" spans="1:8" x14ac:dyDescent="0.25">
      <c r="A57" s="39" t="s">
        <v>66</v>
      </c>
    </row>
    <row r="58" spans="1:8" x14ac:dyDescent="0.25">
      <c r="A58" s="39" t="s">
        <v>1</v>
      </c>
    </row>
    <row r="60" spans="1:8" x14ac:dyDescent="0.25">
      <c r="A60" s="128" t="s">
        <v>144</v>
      </c>
    </row>
    <row r="62" spans="1:8" x14ac:dyDescent="0.25">
      <c r="A62" s="39" t="s">
        <v>260</v>
      </c>
      <c r="E62" s="112" t="s">
        <v>101</v>
      </c>
      <c r="H62" s="138"/>
    </row>
    <row r="63" spans="1:8" x14ac:dyDescent="0.25">
      <c r="A63" s="36" t="s">
        <v>261</v>
      </c>
    </row>
    <row r="64" spans="1:8" x14ac:dyDescent="0.25">
      <c r="A64" s="39" t="s">
        <v>262</v>
      </c>
    </row>
    <row r="65" spans="1:9" x14ac:dyDescent="0.25">
      <c r="A65" s="39" t="s">
        <v>263</v>
      </c>
    </row>
    <row r="68" spans="1:9" x14ac:dyDescent="0.25">
      <c r="A68" s="39" t="s">
        <v>269</v>
      </c>
      <c r="B68" s="39" t="s">
        <v>264</v>
      </c>
      <c r="C68" s="36" t="s">
        <v>271</v>
      </c>
      <c r="H68" s="39">
        <f>+C22</f>
        <v>0</v>
      </c>
      <c r="I68" s="195"/>
    </row>
    <row r="69" spans="1:9" x14ac:dyDescent="0.25">
      <c r="B69" s="39" t="s">
        <v>265</v>
      </c>
      <c r="H69" s="39">
        <f>+D22</f>
        <v>0</v>
      </c>
      <c r="I69" s="195"/>
    </row>
    <row r="70" spans="1:9" x14ac:dyDescent="0.25">
      <c r="B70" s="39" t="s">
        <v>266</v>
      </c>
      <c r="H70" s="39">
        <f>+E22</f>
        <v>0</v>
      </c>
      <c r="I70" s="195"/>
    </row>
    <row r="71" spans="1:9" x14ac:dyDescent="0.25">
      <c r="B71" s="39" t="s">
        <v>267</v>
      </c>
      <c r="H71" s="39">
        <f>+F22</f>
        <v>0</v>
      </c>
      <c r="I71" s="195"/>
    </row>
    <row r="72" spans="1:9" x14ac:dyDescent="0.25">
      <c r="B72" s="39" t="s">
        <v>268</v>
      </c>
      <c r="H72" s="39">
        <f>+G22</f>
        <v>0</v>
      </c>
      <c r="I72" s="195">
        <f>SUM(H68:H72)</f>
        <v>0</v>
      </c>
    </row>
    <row r="73" spans="1:9" x14ac:dyDescent="0.25">
      <c r="A73" s="39" t="s">
        <v>79</v>
      </c>
      <c r="B73" s="39" t="s">
        <v>264</v>
      </c>
      <c r="H73" s="39">
        <f>+C21</f>
        <v>0</v>
      </c>
      <c r="I73" s="195"/>
    </row>
    <row r="74" spans="1:9" x14ac:dyDescent="0.25">
      <c r="B74" s="39" t="s">
        <v>265</v>
      </c>
      <c r="H74" s="39">
        <f>+D21</f>
        <v>0</v>
      </c>
      <c r="I74" s="195"/>
    </row>
    <row r="75" spans="1:9" x14ac:dyDescent="0.25">
      <c r="B75" s="39" t="s">
        <v>266</v>
      </c>
      <c r="H75" s="39">
        <f>+E21</f>
        <v>0</v>
      </c>
      <c r="I75" s="195"/>
    </row>
    <row r="76" spans="1:9" x14ac:dyDescent="0.25">
      <c r="B76" s="39" t="s">
        <v>267</v>
      </c>
      <c r="H76" s="39">
        <f>+F21</f>
        <v>0</v>
      </c>
      <c r="I76" s="195"/>
    </row>
    <row r="77" spans="1:9" x14ac:dyDescent="0.25">
      <c r="B77" s="39" t="s">
        <v>268</v>
      </c>
      <c r="H77" s="39">
        <f>+G21</f>
        <v>0</v>
      </c>
      <c r="I77" s="195">
        <f>SUM(H73:H77)</f>
        <v>0</v>
      </c>
    </row>
    <row r="78" spans="1:9" x14ac:dyDescent="0.25">
      <c r="A78" s="39" t="s">
        <v>270</v>
      </c>
      <c r="B78" s="39" t="s">
        <v>264</v>
      </c>
      <c r="C78" s="39" t="s">
        <v>11</v>
      </c>
      <c r="H78" s="39">
        <f>-'qtr1'!$E$129+'qtr1'!$E$35</f>
        <v>0</v>
      </c>
      <c r="I78" s="195"/>
    </row>
    <row r="79" spans="1:9" x14ac:dyDescent="0.25">
      <c r="B79" s="39" t="s">
        <v>265</v>
      </c>
      <c r="H79" s="39">
        <f>-'qtr2'!$E$129+'qtr2'!$E$35</f>
        <v>0</v>
      </c>
      <c r="I79" s="195"/>
    </row>
    <row r="80" spans="1:9" x14ac:dyDescent="0.25">
      <c r="B80" s="39" t="s">
        <v>266</v>
      </c>
      <c r="H80" s="39">
        <f>-'qtr3'!$E$129+'qtr3'!$E$35</f>
        <v>0</v>
      </c>
      <c r="I80" s="195"/>
    </row>
    <row r="81" spans="1:9" x14ac:dyDescent="0.25">
      <c r="B81" s="39" t="s">
        <v>267</v>
      </c>
      <c r="H81" s="39">
        <f>-'qtr4'!$E$129+'qtr4'!$E$35</f>
        <v>0</v>
      </c>
      <c r="I81" s="195"/>
    </row>
    <row r="82" spans="1:9" ht="16.5" thickBot="1" x14ac:dyDescent="0.3">
      <c r="B82" s="39" t="s">
        <v>268</v>
      </c>
      <c r="H82" s="136">
        <f>-'qtr5'!$E$129+'qtr5'!$E$35</f>
        <v>0</v>
      </c>
      <c r="I82" s="196">
        <f>SUM(H78:H82)</f>
        <v>0</v>
      </c>
    </row>
    <row r="83" spans="1:9" ht="16.5" thickTop="1" x14ac:dyDescent="0.25"/>
    <row r="84" spans="1:9" ht="16.5" thickBot="1" x14ac:dyDescent="0.3">
      <c r="A84" s="39" t="s">
        <v>2</v>
      </c>
      <c r="H84" s="134">
        <f>SUM(H62:H83)</f>
        <v>0</v>
      </c>
    </row>
    <row r="85" spans="1:9" ht="16.5" thickTop="1" x14ac:dyDescent="0.25"/>
    <row r="87" spans="1:9" x14ac:dyDescent="0.25">
      <c r="A87" s="39" t="s">
        <v>14</v>
      </c>
    </row>
    <row r="88" spans="1:9" x14ac:dyDescent="0.25">
      <c r="A88" s="39" t="s">
        <v>15</v>
      </c>
    </row>
    <row r="90" spans="1:9" x14ac:dyDescent="0.25">
      <c r="A90" s="128" t="s">
        <v>108</v>
      </c>
      <c r="B90" s="190" t="str">
        <f>IF(H94="","Caution tax on dividends will not be correct until H94 entered","")</f>
        <v>Caution tax on dividends will not be correct until H94 entered</v>
      </c>
    </row>
    <row r="92" spans="1:9" x14ac:dyDescent="0.25">
      <c r="A92" s="39" t="s">
        <v>109</v>
      </c>
    </row>
    <row r="94" spans="1:9" x14ac:dyDescent="0.25">
      <c r="A94" s="39" t="s">
        <v>110</v>
      </c>
      <c r="H94" s="189"/>
    </row>
    <row r="95" spans="1:9" x14ac:dyDescent="0.25">
      <c r="A95" s="39" t="s">
        <v>638</v>
      </c>
      <c r="H95" s="189">
        <v>12</v>
      </c>
    </row>
    <row r="96" spans="1:9" x14ac:dyDescent="0.25">
      <c r="A96" s="36" t="s">
        <v>103</v>
      </c>
    </row>
    <row r="98" spans="1:8" ht="16.5" thickBot="1" x14ac:dyDescent="0.3">
      <c r="A98" s="39" t="s">
        <v>52</v>
      </c>
      <c r="H98" s="134" cm="1">
        <f t="array" ref="H98">+H51*CTsmallco</f>
        <v>0</v>
      </c>
    </row>
    <row r="99" spans="1:8" ht="16.5" thickTop="1" x14ac:dyDescent="0.25"/>
    <row r="100" spans="1:8" ht="18" x14ac:dyDescent="0.4">
      <c r="A100" s="139" t="s">
        <v>53</v>
      </c>
      <c r="B100" s="140"/>
      <c r="C100" s="140"/>
    </row>
    <row r="102" spans="1:8" x14ac:dyDescent="0.25">
      <c r="A102" s="39" t="s">
        <v>651</v>
      </c>
      <c r="H102" s="138"/>
    </row>
    <row r="103" spans="1:8" x14ac:dyDescent="0.25">
      <c r="A103" s="39" t="s">
        <v>652</v>
      </c>
      <c r="H103" s="39">
        <f>H98</f>
        <v>0</v>
      </c>
    </row>
    <row r="104" spans="1:8" x14ac:dyDescent="0.25">
      <c r="A104" s="39" t="s">
        <v>54</v>
      </c>
      <c r="G104" s="135"/>
      <c r="H104" s="39">
        <f>G104+H19+H28</f>
        <v>0</v>
      </c>
    </row>
    <row r="105" spans="1:8" x14ac:dyDescent="0.25">
      <c r="A105" s="39" t="s">
        <v>331</v>
      </c>
      <c r="H105" s="138"/>
    </row>
    <row r="106" spans="1:8" ht="16.5" thickBot="1" x14ac:dyDescent="0.3">
      <c r="A106" s="39" t="s">
        <v>56</v>
      </c>
      <c r="H106" s="95">
        <f>H102+H103+H104+H105</f>
        <v>0</v>
      </c>
    </row>
    <row r="107" spans="1:8" ht="16.5" thickTop="1" x14ac:dyDescent="0.25"/>
    <row r="109" spans="1:8" x14ac:dyDescent="0.25">
      <c r="A109" s="141" t="s">
        <v>111</v>
      </c>
      <c r="G109" s="38" t="s">
        <v>112</v>
      </c>
      <c r="H109" s="38" t="s">
        <v>113</v>
      </c>
    </row>
    <row r="111" spans="1:8" x14ac:dyDescent="0.25">
      <c r="A111" s="39" t="s">
        <v>116</v>
      </c>
      <c r="G111" s="142">
        <v>0</v>
      </c>
      <c r="H111" s="142">
        <v>0</v>
      </c>
    </row>
    <row r="112" spans="1:8" x14ac:dyDescent="0.25">
      <c r="A112" s="39" t="s">
        <v>117</v>
      </c>
      <c r="G112" s="142"/>
      <c r="H112" s="142"/>
    </row>
    <row r="113" spans="1:8" x14ac:dyDescent="0.25">
      <c r="A113" s="39" t="s">
        <v>102</v>
      </c>
      <c r="G113" s="142"/>
      <c r="H113" s="142"/>
    </row>
    <row r="114" spans="1:8" x14ac:dyDescent="0.25">
      <c r="A114" s="36" t="s">
        <v>118</v>
      </c>
      <c r="D114" s="184" t="str">
        <f>IF(G114+H114&lt;&gt;1,"error on shareholding", " ")</f>
        <v xml:space="preserve"> </v>
      </c>
      <c r="G114" s="191">
        <v>1</v>
      </c>
      <c r="H114" s="191">
        <v>0</v>
      </c>
    </row>
    <row r="115" spans="1:8" x14ac:dyDescent="0.25">
      <c r="A115" s="39" t="s">
        <v>452</v>
      </c>
      <c r="D115" s="39"/>
      <c r="E115" s="39"/>
      <c r="F115" s="39"/>
      <c r="G115" s="38">
        <f>-H17*G114</f>
        <v>0</v>
      </c>
      <c r="H115" s="38">
        <f>-H17*H114</f>
        <v>0</v>
      </c>
    </row>
    <row r="116" spans="1:8" ht="16.5" thickBot="1" x14ac:dyDescent="0.3">
      <c r="A116" s="39" t="s">
        <v>119</v>
      </c>
      <c r="G116" s="143">
        <f>+'Whitefield office use(4)'!B68</f>
        <v>0</v>
      </c>
      <c r="H116" s="143">
        <f>+'Whitefield office use(4)'!C68</f>
        <v>0</v>
      </c>
    </row>
    <row r="117" spans="1:8" ht="16.5" thickTop="1" x14ac:dyDescent="0.25">
      <c r="A117" s="36"/>
      <c r="G117" s="39"/>
    </row>
    <row r="118" spans="1:8" ht="18.75" customHeight="1" x14ac:dyDescent="0.25">
      <c r="A118" s="39" t="s">
        <v>626</v>
      </c>
      <c r="G118" s="100"/>
      <c r="H118" s="100"/>
    </row>
    <row r="119" spans="1:8" ht="18.75" customHeight="1" x14ac:dyDescent="0.25">
      <c r="A119" s="39" t="s">
        <v>627</v>
      </c>
      <c r="G119" s="100"/>
      <c r="H119" s="100"/>
    </row>
    <row r="121" spans="1:8" ht="18" x14ac:dyDescent="0.4">
      <c r="A121" s="140" t="s">
        <v>341</v>
      </c>
      <c r="B121" s="39" t="s">
        <v>653</v>
      </c>
      <c r="C121" s="52"/>
    </row>
    <row r="122" spans="1:8" x14ac:dyDescent="0.25">
      <c r="A122" s="39" t="s">
        <v>337</v>
      </c>
      <c r="C122" s="52"/>
      <c r="G122" s="163">
        <f>'performance summary'!G30</f>
        <v>0</v>
      </c>
    </row>
    <row r="123" spans="1:8" x14ac:dyDescent="0.25">
      <c r="A123" s="39" t="s">
        <v>339</v>
      </c>
      <c r="C123" s="52"/>
      <c r="G123" s="163">
        <f>D36</f>
        <v>0</v>
      </c>
    </row>
    <row r="124" spans="1:8" x14ac:dyDescent="0.25">
      <c r="A124" s="39" t="s">
        <v>338</v>
      </c>
      <c r="C124" s="52"/>
      <c r="G124" s="163">
        <f>H106</f>
        <v>0</v>
      </c>
    </row>
    <row r="125" spans="1:8" x14ac:dyDescent="0.25">
      <c r="A125" s="39" t="s">
        <v>340</v>
      </c>
      <c r="F125" s="52" t="s">
        <v>342</v>
      </c>
      <c r="G125" s="163">
        <f>G122+G123-G124</f>
        <v>0</v>
      </c>
    </row>
  </sheetData>
  <phoneticPr fontId="0" type="noConversion"/>
  <dataValidations count="5">
    <dataValidation type="decimal" operator="greaterThanOrEqual" allowBlank="1" showInputMessage="1" showErrorMessage="1" sqref="D35:D36 G113:H113" xr:uid="{00000000-0002-0000-0800-000000000000}">
      <formula1>0</formula1>
    </dataValidation>
    <dataValidation type="decimal" allowBlank="1" showInputMessage="1" showErrorMessage="1" sqref="G114:H114" xr:uid="{00000000-0002-0000-0800-000001000000}">
      <formula1>0</formula1>
      <formula2>1</formula2>
    </dataValidation>
    <dataValidation type="decimal" operator="greaterThanOrEqual" allowBlank="1" showInputMessage="1" showErrorMessage="1" errorTitle="Enter a figure greater than zero" error="Enter a figure greater than zero" promptTitle="Enter a figure greater than zero" prompt="Enter a figure greater than zero" sqref="G111:H112" xr:uid="{00000000-0002-0000-0800-000002000000}">
      <formula1>0</formula1>
    </dataValidation>
    <dataValidation type="whole" allowBlank="1" showInputMessage="1" showErrorMessage="1" errorTitle="Enter months YTD" error="Enter 1 to 12" promptTitle="Enter the numer of months YTD" prompt="Enter the number of months income on the spreadsheet to date in whole months_x000a_" sqref="H94" xr:uid="{00000000-0002-0000-0800-000003000000}">
      <formula1>1</formula1>
      <formula2>12</formula2>
    </dataValidation>
    <dataValidation type="whole" allowBlank="1" showInputMessage="1" showErrorMessage="1" errorTitle="Enter months YTD" error="Enter 1 to 12" promptTitle="Enter the numer of month in FY" prompt="Enter the number of months your Financial Year Covers_x000a_" sqref="H95" xr:uid="{BB523798-6A86-4573-B54E-17FEBCDDCA0F}">
      <formula1>1</formula1>
      <formula2>12</formula2>
    </dataValidation>
  </dataValidations>
  <pageMargins left="0.75" right="0.75" top="1" bottom="1" header="0.5" footer="0.5"/>
  <pageSetup paperSize="9" scale="38"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123"/>
  <sheetViews>
    <sheetView zoomScaleNormal="100" workbookViewId="0"/>
  </sheetViews>
  <sheetFormatPr defaultRowHeight="12.75" x14ac:dyDescent="0.2"/>
  <cols>
    <col min="1" max="1" width="13.5703125" style="8" customWidth="1"/>
    <col min="2" max="2" width="10.7109375" style="8" customWidth="1"/>
    <col min="3" max="3" width="11.5703125" style="8" customWidth="1"/>
    <col min="4" max="6" width="12.140625" style="8" customWidth="1"/>
    <col min="7" max="16384" width="9.140625" style="8"/>
  </cols>
  <sheetData>
    <row r="1" spans="1:10" x14ac:dyDescent="0.2">
      <c r="A1" s="7" t="s">
        <v>642</v>
      </c>
      <c r="B1" s="84"/>
      <c r="C1" s="84"/>
      <c r="D1" s="84"/>
      <c r="E1" s="84"/>
      <c r="F1" s="84"/>
      <c r="G1"/>
      <c r="H1"/>
      <c r="I1" s="84"/>
      <c r="J1" s="84"/>
    </row>
    <row r="2" spans="1:10" x14ac:dyDescent="0.2">
      <c r="A2" s="7"/>
      <c r="B2" s="84"/>
      <c r="C2" s="84"/>
      <c r="D2" s="84"/>
      <c r="E2" s="84"/>
      <c r="F2" s="84"/>
      <c r="G2" s="84"/>
      <c r="H2" s="84"/>
      <c r="I2" s="84"/>
      <c r="J2" s="84"/>
    </row>
    <row r="3" spans="1:10" ht="12.75" customHeight="1" x14ac:dyDescent="0.2">
      <c r="A3" s="218" t="s">
        <v>654</v>
      </c>
      <c r="B3" s="218"/>
      <c r="C3" s="218"/>
      <c r="D3" s="218"/>
      <c r="E3" s="218"/>
      <c r="F3" s="218"/>
      <c r="G3" s="218"/>
      <c r="H3" s="218"/>
      <c r="I3" s="84"/>
      <c r="J3" s="84"/>
    </row>
    <row r="4" spans="1:10" x14ac:dyDescent="0.2">
      <c r="A4" s="194"/>
      <c r="G4" s="84"/>
      <c r="H4" s="84"/>
      <c r="I4" s="84"/>
      <c r="J4" s="84"/>
    </row>
    <row r="5" spans="1:10" x14ac:dyDescent="0.2">
      <c r="A5" s="144" t="s">
        <v>277</v>
      </c>
      <c r="B5" s="84"/>
      <c r="C5" s="84"/>
      <c r="D5" s="84"/>
      <c r="E5" s="84"/>
      <c r="F5" s="84"/>
      <c r="G5" s="144" t="str">
        <f>IF('Company info'!E10="*","enter details in company information tab",+'Company info'!E10)</f>
        <v>Enter data in cell E10</v>
      </c>
      <c r="H5" s="84"/>
      <c r="I5" s="84"/>
      <c r="J5" s="84"/>
    </row>
    <row r="6" spans="1:10" x14ac:dyDescent="0.2">
      <c r="B6" s="84"/>
      <c r="C6" s="84"/>
      <c r="D6" s="84"/>
      <c r="E6" s="84"/>
      <c r="F6" s="84"/>
      <c r="G6" s="84"/>
      <c r="H6" s="84"/>
      <c r="I6" s="84"/>
      <c r="J6" s="84"/>
    </row>
    <row r="7" spans="1:10" ht="12.75" customHeight="1" x14ac:dyDescent="0.2">
      <c r="A7" s="144" t="s">
        <v>183</v>
      </c>
      <c r="B7" s="84"/>
      <c r="C7" s="84"/>
      <c r="D7" s="84"/>
      <c r="E7" s="84"/>
      <c r="F7" s="84"/>
      <c r="G7" s="144" t="str">
        <f>IF('Company info'!E6="*","enter details in company information tab",+'Company info'!E6)</f>
        <v>Company Name</v>
      </c>
      <c r="H7" s="84"/>
      <c r="I7" s="84"/>
      <c r="J7" s="84"/>
    </row>
    <row r="8" spans="1:10" x14ac:dyDescent="0.2">
      <c r="A8" s="84"/>
      <c r="B8" s="84"/>
      <c r="C8" s="84"/>
      <c r="D8" s="84"/>
      <c r="E8" s="84"/>
      <c r="F8" s="84"/>
      <c r="G8" s="84"/>
      <c r="H8" s="84"/>
      <c r="I8" s="84"/>
      <c r="J8" s="84"/>
    </row>
    <row r="9" spans="1:10" ht="12.75" customHeight="1" x14ac:dyDescent="0.2">
      <c r="A9" s="144" t="s">
        <v>18</v>
      </c>
      <c r="B9" s="84"/>
      <c r="C9" s="84"/>
      <c r="D9" s="84"/>
      <c r="E9" s="84"/>
      <c r="F9" s="84"/>
      <c r="G9" s="144" t="str">
        <f>IF('Company info'!E8="*","enter details in company information tab",+'Company info'!E8)</f>
        <v>Enter data in cell E8</v>
      </c>
      <c r="H9" s="84"/>
      <c r="I9" s="84"/>
      <c r="J9" s="84"/>
    </row>
    <row r="10" spans="1:10" x14ac:dyDescent="0.2">
      <c r="A10" s="84"/>
      <c r="B10" s="84"/>
      <c r="C10" s="84"/>
      <c r="D10" s="84"/>
      <c r="E10" s="84"/>
      <c r="F10" s="84"/>
      <c r="G10" s="84"/>
      <c r="H10" s="84"/>
      <c r="I10" s="84"/>
      <c r="J10" s="84"/>
    </row>
    <row r="11" spans="1:10" x14ac:dyDescent="0.2">
      <c r="A11" s="194"/>
      <c r="H11" s="84"/>
      <c r="I11" s="84"/>
      <c r="J11" s="84"/>
    </row>
    <row r="12" spans="1:10" x14ac:dyDescent="0.2">
      <c r="A12" s="84"/>
      <c r="B12" s="84"/>
      <c r="C12" s="84"/>
      <c r="D12" s="84"/>
      <c r="E12" s="84"/>
      <c r="F12" s="84"/>
      <c r="G12" s="84"/>
      <c r="H12" s="84"/>
      <c r="I12" s="84"/>
      <c r="J12" s="84"/>
    </row>
    <row r="13" spans="1:10" x14ac:dyDescent="0.2">
      <c r="A13" s="84"/>
      <c r="B13" s="84"/>
      <c r="C13" s="84"/>
      <c r="D13" s="84"/>
      <c r="E13" s="84"/>
      <c r="F13" s="145"/>
      <c r="G13" s="167"/>
      <c r="H13" s="168"/>
      <c r="I13" s="168"/>
      <c r="J13" s="169"/>
    </row>
    <row r="14" spans="1:10" x14ac:dyDescent="0.2">
      <c r="A14" s="146" t="s">
        <v>25</v>
      </c>
      <c r="B14" s="84"/>
      <c r="C14" s="84"/>
      <c r="D14" s="84"/>
      <c r="E14" s="84"/>
      <c r="F14" s="145"/>
      <c r="G14" s="170"/>
      <c r="H14" s="171"/>
      <c r="I14" s="171"/>
      <c r="J14" s="172"/>
    </row>
    <row r="15" spans="1:10" x14ac:dyDescent="0.2">
      <c r="A15" s="84"/>
      <c r="B15" s="84"/>
      <c r="C15" s="84"/>
      <c r="D15" s="84"/>
      <c r="E15" s="84"/>
      <c r="F15" s="145"/>
      <c r="G15" s="170"/>
      <c r="H15" s="171"/>
      <c r="I15" s="171"/>
      <c r="J15" s="172"/>
    </row>
    <row r="16" spans="1:10" x14ac:dyDescent="0.2">
      <c r="A16" s="84" t="s">
        <v>576</v>
      </c>
      <c r="B16" s="84"/>
      <c r="C16" s="84"/>
      <c r="D16" s="84"/>
      <c r="E16" s="84"/>
      <c r="F16" s="145"/>
      <c r="G16" s="170"/>
      <c r="H16" s="171"/>
      <c r="I16" s="171"/>
      <c r="J16" s="172"/>
    </row>
    <row r="17" spans="1:10" x14ac:dyDescent="0.2">
      <c r="A17" s="84" t="s">
        <v>577</v>
      </c>
      <c r="B17" s="84"/>
      <c r="C17" s="84"/>
      <c r="D17" s="84"/>
      <c r="E17" s="84"/>
      <c r="F17" s="145"/>
      <c r="G17" s="170"/>
      <c r="H17" s="171"/>
      <c r="I17" s="171"/>
      <c r="J17" s="172"/>
    </row>
    <row r="18" spans="1:10" x14ac:dyDescent="0.2">
      <c r="A18" s="84"/>
      <c r="B18" s="84"/>
      <c r="C18" s="84"/>
      <c r="D18" s="84"/>
      <c r="E18" s="84"/>
      <c r="F18" s="145"/>
      <c r="G18" s="170"/>
      <c r="H18" s="171"/>
      <c r="I18" s="171"/>
      <c r="J18" s="172"/>
    </row>
    <row r="19" spans="1:10" x14ac:dyDescent="0.2">
      <c r="A19" s="2"/>
      <c r="B19" s="84"/>
      <c r="C19" s="84"/>
      <c r="D19" s="84"/>
      <c r="E19" s="84"/>
      <c r="F19" s="145"/>
      <c r="G19" s="170"/>
      <c r="H19" s="171"/>
      <c r="I19" s="171"/>
      <c r="J19" s="172"/>
    </row>
    <row r="20" spans="1:10" x14ac:dyDescent="0.2">
      <c r="A20" s="84"/>
      <c r="B20" s="84"/>
      <c r="C20" s="84"/>
      <c r="D20" s="84"/>
      <c r="E20" s="84"/>
      <c r="F20" s="145"/>
      <c r="G20" s="167"/>
      <c r="H20" s="168"/>
      <c r="I20" s="168"/>
      <c r="J20" s="169"/>
    </row>
    <row r="21" spans="1:10" x14ac:dyDescent="0.2">
      <c r="A21" s="146" t="s">
        <v>26</v>
      </c>
      <c r="B21" s="146"/>
      <c r="C21" s="84"/>
      <c r="D21" s="84"/>
      <c r="E21" s="84"/>
      <c r="F21" s="145"/>
      <c r="G21" s="170"/>
      <c r="H21" s="171"/>
      <c r="I21" s="171"/>
      <c r="J21" s="172"/>
    </row>
    <row r="22" spans="1:10" x14ac:dyDescent="0.2">
      <c r="A22" s="84"/>
      <c r="B22" s="84"/>
      <c r="C22" s="84"/>
      <c r="D22" s="84"/>
      <c r="E22" s="84"/>
      <c r="F22" s="145"/>
      <c r="G22" s="170"/>
      <c r="H22" s="171"/>
      <c r="I22" s="171"/>
      <c r="J22" s="172"/>
    </row>
    <row r="23" spans="1:10" x14ac:dyDescent="0.2">
      <c r="A23" s="84" t="s">
        <v>27</v>
      </c>
      <c r="B23" s="84"/>
      <c r="C23" s="84"/>
      <c r="D23" s="84"/>
      <c r="E23" s="84"/>
      <c r="F23" s="145"/>
      <c r="G23" s="170"/>
      <c r="H23" s="171"/>
      <c r="I23" s="171"/>
      <c r="J23" s="172"/>
    </row>
    <row r="24" spans="1:10" x14ac:dyDescent="0.2">
      <c r="A24" s="84" t="s">
        <v>28</v>
      </c>
      <c r="B24" s="84"/>
      <c r="C24" s="84"/>
      <c r="D24" s="84"/>
      <c r="E24" s="84"/>
      <c r="F24" s="145"/>
      <c r="G24" s="170"/>
      <c r="H24" s="171"/>
      <c r="I24" s="171"/>
      <c r="J24" s="172"/>
    </row>
    <row r="25" spans="1:10" x14ac:dyDescent="0.2">
      <c r="A25" s="84" t="s">
        <v>29</v>
      </c>
      <c r="B25" s="84"/>
      <c r="C25" s="84"/>
      <c r="D25" s="84"/>
      <c r="E25" s="84"/>
      <c r="F25" s="145"/>
      <c r="G25" s="170"/>
      <c r="H25" s="171"/>
      <c r="I25" s="171"/>
      <c r="J25" s="172"/>
    </row>
    <row r="26" spans="1:10" x14ac:dyDescent="0.2">
      <c r="A26" s="84"/>
      <c r="B26" s="84"/>
      <c r="C26" s="84"/>
      <c r="D26" s="84"/>
      <c r="E26" s="84"/>
      <c r="F26" s="145"/>
      <c r="G26" s="170"/>
      <c r="H26" s="171"/>
      <c r="I26" s="171"/>
      <c r="J26" s="172"/>
    </row>
    <row r="27" spans="1:10" x14ac:dyDescent="0.2">
      <c r="A27" s="104" t="s">
        <v>30</v>
      </c>
      <c r="B27" s="84"/>
      <c r="C27" s="84"/>
      <c r="D27" s="84"/>
      <c r="E27" s="84"/>
      <c r="F27" s="145"/>
      <c r="G27" s="170"/>
      <c r="H27" s="171"/>
      <c r="I27" s="171"/>
      <c r="J27" s="172"/>
    </row>
    <row r="28" spans="1:10" x14ac:dyDescent="0.2">
      <c r="A28" s="84" t="s">
        <v>31</v>
      </c>
      <c r="B28" s="84"/>
      <c r="C28" s="84"/>
      <c r="D28" s="84"/>
      <c r="E28" s="84"/>
      <c r="F28" s="145"/>
      <c r="G28" s="170"/>
      <c r="H28" s="171"/>
      <c r="I28" s="171"/>
      <c r="J28" s="172"/>
    </row>
    <row r="29" spans="1:10" x14ac:dyDescent="0.2">
      <c r="A29" s="104" t="s">
        <v>32</v>
      </c>
      <c r="B29" s="84"/>
      <c r="C29" s="84"/>
      <c r="D29" s="84"/>
      <c r="E29" s="84"/>
      <c r="F29" s="145"/>
      <c r="G29" s="170"/>
      <c r="H29" s="171"/>
      <c r="I29" s="171"/>
      <c r="J29" s="172"/>
    </row>
    <row r="30" spans="1:10" x14ac:dyDescent="0.2">
      <c r="A30" s="84" t="s">
        <v>33</v>
      </c>
      <c r="B30" s="84"/>
      <c r="C30" s="84"/>
      <c r="D30" s="84"/>
      <c r="E30" s="84"/>
      <c r="F30" s="145"/>
      <c r="G30" s="170"/>
      <c r="H30" s="171"/>
      <c r="I30" s="171"/>
      <c r="J30" s="172"/>
    </row>
    <row r="31" spans="1:10" x14ac:dyDescent="0.2">
      <c r="A31" s="104" t="s">
        <v>34</v>
      </c>
      <c r="B31" s="84"/>
      <c r="C31" s="84"/>
      <c r="D31" s="84"/>
      <c r="E31" s="84"/>
      <c r="F31" s="145"/>
      <c r="G31" s="170"/>
      <c r="H31" s="171"/>
      <c r="I31" s="171"/>
      <c r="J31" s="172"/>
    </row>
    <row r="32" spans="1:10" x14ac:dyDescent="0.2">
      <c r="A32" s="84" t="s">
        <v>35</v>
      </c>
      <c r="B32" s="84"/>
      <c r="C32" s="84"/>
      <c r="D32" s="84"/>
      <c r="E32" s="84"/>
      <c r="F32" s="145"/>
      <c r="G32" s="170"/>
      <c r="H32" s="171"/>
      <c r="I32" s="171"/>
      <c r="J32" s="172"/>
    </row>
    <row r="33" spans="1:10" x14ac:dyDescent="0.2">
      <c r="A33" s="84"/>
      <c r="B33" s="84"/>
      <c r="C33" s="84"/>
      <c r="D33" s="84"/>
      <c r="E33" s="84"/>
      <c r="F33" s="145"/>
      <c r="G33" s="170"/>
      <c r="H33" s="171"/>
      <c r="I33" s="171"/>
      <c r="J33" s="172"/>
    </row>
    <row r="34" spans="1:10" x14ac:dyDescent="0.2">
      <c r="A34" s="84" t="s">
        <v>36</v>
      </c>
      <c r="B34" s="84"/>
      <c r="C34" s="84"/>
      <c r="D34" s="84"/>
      <c r="E34" s="84"/>
      <c r="F34" s="145"/>
      <c r="G34" s="170"/>
      <c r="H34" s="171"/>
      <c r="I34" s="171"/>
      <c r="J34" s="172"/>
    </row>
    <row r="35" spans="1:10" x14ac:dyDescent="0.2">
      <c r="A35" s="84" t="s">
        <v>37</v>
      </c>
      <c r="B35" s="84"/>
      <c r="C35" s="84"/>
      <c r="D35" s="84"/>
      <c r="E35" s="84"/>
      <c r="F35" s="145"/>
      <c r="G35" s="170"/>
      <c r="H35" s="171"/>
      <c r="I35" s="171"/>
      <c r="J35" s="172"/>
    </row>
    <row r="36" spans="1:10" x14ac:dyDescent="0.2">
      <c r="A36" s="84"/>
      <c r="B36" s="84"/>
      <c r="C36" s="84"/>
      <c r="D36" s="84"/>
      <c r="E36" s="84"/>
      <c r="F36" s="145"/>
      <c r="G36" s="170"/>
      <c r="H36" s="171"/>
      <c r="I36" s="171"/>
      <c r="J36" s="172"/>
    </row>
    <row r="37" spans="1:10" x14ac:dyDescent="0.2">
      <c r="A37" s="84" t="s">
        <v>38</v>
      </c>
      <c r="B37" s="84"/>
      <c r="C37" s="84"/>
      <c r="D37" s="84"/>
      <c r="E37" s="84"/>
      <c r="F37" s="145"/>
      <c r="G37" s="170"/>
      <c r="H37" s="171"/>
      <c r="I37" s="171"/>
      <c r="J37" s="172"/>
    </row>
    <row r="38" spans="1:10" x14ac:dyDescent="0.2">
      <c r="A38" s="84" t="s">
        <v>39</v>
      </c>
      <c r="B38" s="84"/>
      <c r="C38" s="84"/>
      <c r="D38" s="84"/>
      <c r="E38" s="84"/>
      <c r="F38" s="145"/>
      <c r="G38" s="170"/>
      <c r="H38" s="171"/>
      <c r="I38" s="171"/>
      <c r="J38" s="172"/>
    </row>
    <row r="39" spans="1:10" x14ac:dyDescent="0.2">
      <c r="A39" s="84" t="s">
        <v>40</v>
      </c>
      <c r="B39" s="84"/>
      <c r="C39" s="84"/>
      <c r="D39" s="84"/>
      <c r="E39" s="84"/>
      <c r="F39" s="145"/>
      <c r="G39" s="170"/>
      <c r="H39" s="171"/>
      <c r="I39" s="171"/>
      <c r="J39" s="172"/>
    </row>
    <row r="40" spans="1:10" x14ac:dyDescent="0.2">
      <c r="A40" s="84"/>
      <c r="B40" s="84"/>
      <c r="C40" s="84"/>
      <c r="D40" s="84"/>
      <c r="E40" s="84"/>
      <c r="F40" s="145"/>
      <c r="G40" s="173"/>
      <c r="H40" s="174"/>
      <c r="I40" s="174"/>
      <c r="J40" s="175"/>
    </row>
    <row r="41" spans="1:10" x14ac:dyDescent="0.2">
      <c r="A41" s="84"/>
      <c r="B41" s="84"/>
      <c r="C41" s="84"/>
      <c r="D41" s="84"/>
      <c r="E41" s="84"/>
      <c r="F41" s="145"/>
      <c r="G41" s="176"/>
      <c r="H41" s="168"/>
      <c r="I41" s="168"/>
      <c r="J41" s="169"/>
    </row>
    <row r="42" spans="1:10" x14ac:dyDescent="0.2">
      <c r="A42" s="147" t="s">
        <v>578</v>
      </c>
      <c r="B42" s="84"/>
      <c r="C42" s="84"/>
      <c r="D42" s="84"/>
      <c r="E42" s="84"/>
      <c r="F42" s="145"/>
      <c r="G42" s="170"/>
      <c r="H42" s="171"/>
      <c r="I42" s="171"/>
      <c r="J42" s="172"/>
    </row>
    <row r="43" spans="1:10" x14ac:dyDescent="0.2">
      <c r="A43" s="84"/>
      <c r="B43" s="84"/>
      <c r="C43" s="84"/>
      <c r="D43" s="84"/>
      <c r="E43" s="84"/>
      <c r="F43" s="145"/>
      <c r="G43" s="170"/>
      <c r="H43" s="171"/>
      <c r="I43" s="171"/>
      <c r="J43" s="172"/>
    </row>
    <row r="44" spans="1:10" x14ac:dyDescent="0.2">
      <c r="A44" s="84" t="s">
        <v>655</v>
      </c>
      <c r="B44" s="84"/>
      <c r="C44" s="84"/>
      <c r="D44" s="84"/>
      <c r="E44" s="84"/>
      <c r="F44" s="145"/>
      <c r="G44" s="170"/>
      <c r="H44" s="171"/>
      <c r="I44" s="171"/>
      <c r="J44" s="172"/>
    </row>
    <row r="45" spans="1:10" x14ac:dyDescent="0.2">
      <c r="A45" s="84" t="s">
        <v>45</v>
      </c>
      <c r="B45" s="84"/>
      <c r="C45" s="84"/>
      <c r="D45" s="84"/>
      <c r="E45" s="84"/>
      <c r="F45" s="145"/>
      <c r="G45" s="170"/>
      <c r="H45" s="171"/>
      <c r="I45" s="171"/>
      <c r="J45" s="172"/>
    </row>
    <row r="46" spans="1:10" x14ac:dyDescent="0.2">
      <c r="A46" s="84" t="s">
        <v>46</v>
      </c>
      <c r="B46" s="84"/>
      <c r="C46" s="84"/>
      <c r="D46" s="84"/>
      <c r="E46" s="84"/>
      <c r="F46" s="145"/>
      <c r="G46" s="170"/>
      <c r="H46" s="171"/>
      <c r="I46" s="171"/>
      <c r="J46" s="172"/>
    </row>
    <row r="47" spans="1:10" x14ac:dyDescent="0.2">
      <c r="A47" s="84" t="s">
        <v>47</v>
      </c>
      <c r="B47" s="84"/>
      <c r="C47" s="84"/>
      <c r="D47" s="84"/>
      <c r="E47" s="84"/>
      <c r="F47" s="145"/>
      <c r="G47" s="170"/>
      <c r="H47" s="171"/>
      <c r="I47" s="171"/>
      <c r="J47" s="172"/>
    </row>
    <row r="48" spans="1:10" x14ac:dyDescent="0.2">
      <c r="A48" s="84"/>
      <c r="B48" s="84"/>
      <c r="C48" s="84"/>
      <c r="D48" s="84"/>
      <c r="E48" s="84"/>
      <c r="F48" s="145"/>
      <c r="G48" s="170"/>
      <c r="H48" s="171"/>
      <c r="I48" s="171"/>
      <c r="J48" s="172"/>
    </row>
    <row r="49" spans="1:10" x14ac:dyDescent="0.2">
      <c r="A49" s="84" t="s">
        <v>656</v>
      </c>
      <c r="B49" s="84"/>
      <c r="C49" s="84"/>
      <c r="D49" s="84"/>
      <c r="E49" s="84"/>
      <c r="F49" s="145"/>
      <c r="G49" s="170"/>
      <c r="H49" s="171"/>
      <c r="I49" s="171"/>
      <c r="J49" s="172"/>
    </row>
    <row r="50" spans="1:10" x14ac:dyDescent="0.2">
      <c r="A50" s="84" t="s">
        <v>48</v>
      </c>
      <c r="B50" s="84"/>
      <c r="C50" s="84"/>
      <c r="D50" s="84"/>
      <c r="E50" s="84"/>
      <c r="F50" s="145"/>
      <c r="G50" s="170"/>
      <c r="H50" s="171"/>
      <c r="I50" s="171"/>
      <c r="J50" s="172"/>
    </row>
    <row r="51" spans="1:10" x14ac:dyDescent="0.2">
      <c r="A51" s="84" t="s">
        <v>336</v>
      </c>
      <c r="B51" s="84"/>
      <c r="C51" s="84"/>
      <c r="D51" s="84"/>
      <c r="E51" s="84"/>
      <c r="F51" s="145"/>
      <c r="G51" s="170"/>
      <c r="H51" s="171"/>
      <c r="I51" s="171"/>
      <c r="J51" s="172"/>
    </row>
    <row r="52" spans="1:10" x14ac:dyDescent="0.2">
      <c r="A52" s="84"/>
      <c r="B52" s="84"/>
      <c r="C52" s="84"/>
      <c r="D52" s="84"/>
      <c r="E52" s="84"/>
      <c r="F52" s="145"/>
      <c r="G52" s="170"/>
      <c r="H52" s="171"/>
      <c r="I52" s="171"/>
      <c r="J52" s="172"/>
    </row>
    <row r="53" spans="1:10" x14ac:dyDescent="0.2">
      <c r="A53" s="84"/>
      <c r="B53" s="84"/>
      <c r="C53" s="84"/>
      <c r="D53" s="84"/>
      <c r="E53" s="84"/>
      <c r="F53" s="145"/>
      <c r="G53" s="173"/>
      <c r="H53" s="174"/>
      <c r="I53" s="174"/>
      <c r="J53" s="175"/>
    </row>
    <row r="54" spans="1:10" x14ac:dyDescent="0.2">
      <c r="A54" s="84"/>
      <c r="B54" s="84"/>
      <c r="C54" s="84"/>
      <c r="D54" s="84"/>
      <c r="E54" s="84"/>
      <c r="F54" s="145"/>
      <c r="G54" s="176"/>
      <c r="H54" s="168"/>
      <c r="I54" s="168"/>
      <c r="J54" s="169"/>
    </row>
    <row r="55" spans="1:10" x14ac:dyDescent="0.2">
      <c r="A55" s="147" t="s">
        <v>579</v>
      </c>
      <c r="B55" s="84"/>
      <c r="C55" s="84"/>
      <c r="D55" s="84"/>
      <c r="E55" s="84"/>
      <c r="F55" s="145"/>
      <c r="G55" s="170"/>
      <c r="H55" s="171"/>
      <c r="I55" s="171"/>
      <c r="J55" s="172"/>
    </row>
    <row r="56" spans="1:10" x14ac:dyDescent="0.2">
      <c r="B56" s="84"/>
      <c r="C56" s="84"/>
      <c r="D56" s="84"/>
      <c r="E56" s="84"/>
      <c r="F56" s="145"/>
      <c r="G56" s="170"/>
      <c r="H56" s="171"/>
      <c r="I56" s="171"/>
      <c r="J56" s="172"/>
    </row>
    <row r="57" spans="1:10" x14ac:dyDescent="0.2">
      <c r="A57" s="84" t="s">
        <v>41</v>
      </c>
      <c r="B57" s="84"/>
      <c r="C57" s="84"/>
      <c r="D57" s="84"/>
      <c r="E57" s="84"/>
      <c r="F57" s="145"/>
      <c r="G57" s="170"/>
      <c r="H57" s="171"/>
      <c r="I57" s="171"/>
      <c r="J57" s="172"/>
    </row>
    <row r="58" spans="1:10" x14ac:dyDescent="0.2">
      <c r="A58" s="84" t="s">
        <v>42</v>
      </c>
      <c r="B58" s="84"/>
      <c r="C58" s="84"/>
      <c r="D58" s="84"/>
      <c r="E58" s="84"/>
      <c r="F58" s="145"/>
      <c r="G58" s="170"/>
      <c r="H58" s="171"/>
      <c r="I58" s="171"/>
      <c r="J58" s="172"/>
    </row>
    <row r="59" spans="1:10" x14ac:dyDescent="0.2">
      <c r="A59" s="84" t="s">
        <v>57</v>
      </c>
      <c r="B59" s="84"/>
      <c r="C59" s="84"/>
      <c r="D59" s="84"/>
      <c r="E59" s="84"/>
      <c r="F59" s="145"/>
      <c r="G59" s="170"/>
      <c r="H59" s="171"/>
      <c r="I59" s="171"/>
      <c r="J59" s="172"/>
    </row>
    <row r="60" spans="1:10" x14ac:dyDescent="0.2">
      <c r="A60" s="84" t="s">
        <v>58</v>
      </c>
      <c r="B60" s="84"/>
      <c r="C60" s="84"/>
      <c r="D60" s="84"/>
      <c r="E60" s="84"/>
      <c r="F60" s="145"/>
      <c r="G60" s="170"/>
      <c r="H60" s="171"/>
      <c r="I60" s="171"/>
      <c r="J60" s="172"/>
    </row>
    <row r="61" spans="1:10" x14ac:dyDescent="0.2">
      <c r="A61" s="84" t="s">
        <v>43</v>
      </c>
      <c r="B61" s="84"/>
      <c r="C61" s="84"/>
      <c r="D61" s="84"/>
      <c r="E61" s="84"/>
      <c r="F61" s="145"/>
      <c r="G61" s="170"/>
      <c r="H61" s="171"/>
      <c r="I61" s="171"/>
      <c r="J61" s="172"/>
    </row>
    <row r="62" spans="1:10" x14ac:dyDescent="0.2">
      <c r="A62" s="84" t="s">
        <v>44</v>
      </c>
      <c r="B62" s="84"/>
      <c r="C62" s="84"/>
      <c r="D62" s="84"/>
      <c r="E62" s="84"/>
      <c r="F62" s="145"/>
      <c r="G62" s="170"/>
      <c r="H62" s="171"/>
      <c r="I62" s="171"/>
      <c r="J62" s="172"/>
    </row>
    <row r="63" spans="1:10" x14ac:dyDescent="0.2">
      <c r="B63" s="84"/>
      <c r="C63" s="84"/>
      <c r="D63" s="84"/>
      <c r="E63" s="84"/>
      <c r="F63" s="145"/>
      <c r="G63" s="170"/>
      <c r="H63" s="171"/>
      <c r="I63" s="171"/>
      <c r="J63" s="172"/>
    </row>
    <row r="64" spans="1:10" x14ac:dyDescent="0.2">
      <c r="B64" s="84"/>
      <c r="C64" s="84"/>
      <c r="D64" s="84"/>
      <c r="E64" s="84"/>
      <c r="F64" s="145"/>
      <c r="G64" s="170"/>
      <c r="H64" s="171"/>
      <c r="I64" s="171"/>
      <c r="J64" s="172"/>
    </row>
    <row r="65" spans="1:10" x14ac:dyDescent="0.2">
      <c r="A65" s="84"/>
      <c r="B65" s="84"/>
      <c r="C65" s="84"/>
      <c r="D65" s="84"/>
      <c r="E65" s="84"/>
      <c r="F65" s="145"/>
      <c r="G65" s="170"/>
      <c r="H65" s="171"/>
      <c r="I65" s="171"/>
      <c r="J65" s="172"/>
    </row>
    <row r="66" spans="1:10" x14ac:dyDescent="0.2">
      <c r="A66" s="84"/>
      <c r="B66" s="84"/>
      <c r="C66" s="84"/>
      <c r="D66" s="84"/>
      <c r="E66" s="84"/>
      <c r="F66" s="145"/>
      <c r="G66" s="176"/>
      <c r="H66" s="168"/>
      <c r="I66" s="168"/>
      <c r="J66" s="169"/>
    </row>
    <row r="67" spans="1:10" x14ac:dyDescent="0.2">
      <c r="A67" s="146" t="s">
        <v>580</v>
      </c>
      <c r="B67" s="84"/>
      <c r="C67" s="84"/>
      <c r="D67" s="84"/>
      <c r="E67" s="84"/>
      <c r="F67" s="145"/>
      <c r="G67" s="170"/>
      <c r="H67" s="171"/>
      <c r="I67" s="171"/>
      <c r="J67" s="172"/>
    </row>
    <row r="68" spans="1:10" x14ac:dyDescent="0.2">
      <c r="A68" s="146" t="s">
        <v>657</v>
      </c>
      <c r="B68" s="84"/>
      <c r="C68" s="84"/>
      <c r="D68" s="84"/>
      <c r="E68" s="84"/>
      <c r="F68" s="145"/>
      <c r="G68" s="170"/>
      <c r="H68" s="171"/>
      <c r="I68" s="171"/>
      <c r="J68" s="172"/>
    </row>
    <row r="69" spans="1:10" x14ac:dyDescent="0.2">
      <c r="A69" s="84"/>
      <c r="B69" s="84"/>
      <c r="C69" s="84"/>
      <c r="D69" s="84"/>
      <c r="E69" s="84"/>
      <c r="F69" s="145"/>
      <c r="G69" s="170"/>
      <c r="H69" s="171"/>
      <c r="I69" s="171"/>
      <c r="J69" s="172"/>
    </row>
    <row r="70" spans="1:10" x14ac:dyDescent="0.2">
      <c r="A70" s="84" t="s">
        <v>495</v>
      </c>
      <c r="B70" s="84"/>
      <c r="C70" s="84"/>
      <c r="D70" s="84"/>
      <c r="E70" s="84"/>
      <c r="F70" s="145"/>
      <c r="G70" s="170"/>
      <c r="H70" s="171"/>
      <c r="I70" s="171"/>
      <c r="J70" s="172"/>
    </row>
    <row r="71" spans="1:10" x14ac:dyDescent="0.2">
      <c r="A71" s="84" t="s">
        <v>658</v>
      </c>
      <c r="B71" s="84"/>
      <c r="C71" s="84"/>
      <c r="D71" s="84"/>
      <c r="E71" s="84"/>
      <c r="F71" s="145"/>
      <c r="G71" s="170"/>
      <c r="H71" s="171"/>
      <c r="I71" s="171"/>
      <c r="J71" s="172"/>
    </row>
    <row r="72" spans="1:10" x14ac:dyDescent="0.2">
      <c r="A72" s="84" t="s">
        <v>59</v>
      </c>
      <c r="B72" s="84"/>
      <c r="C72" s="84"/>
      <c r="D72" s="84"/>
      <c r="E72" s="84"/>
      <c r="F72" s="145"/>
      <c r="G72" s="170"/>
      <c r="H72" s="171"/>
      <c r="I72" s="171"/>
      <c r="J72" s="172"/>
    </row>
    <row r="73" spans="1:10" x14ac:dyDescent="0.2">
      <c r="A73" s="84" t="s">
        <v>60</v>
      </c>
      <c r="B73" s="84"/>
      <c r="C73" s="84"/>
      <c r="D73" s="84"/>
      <c r="E73" s="84"/>
      <c r="F73" s="145"/>
      <c r="G73" s="170"/>
      <c r="H73" s="171"/>
      <c r="I73" s="171"/>
      <c r="J73" s="172"/>
    </row>
    <row r="74" spans="1:10" x14ac:dyDescent="0.2">
      <c r="A74" s="84"/>
      <c r="B74" s="84"/>
      <c r="C74" s="84"/>
      <c r="D74" s="84"/>
      <c r="E74" s="84"/>
      <c r="F74" s="145"/>
      <c r="G74" s="170"/>
      <c r="H74" s="171"/>
      <c r="I74" s="171"/>
      <c r="J74" s="172"/>
    </row>
    <row r="75" spans="1:10" x14ac:dyDescent="0.2">
      <c r="A75" s="84" t="s">
        <v>90</v>
      </c>
      <c r="B75" s="84"/>
      <c r="C75" s="84"/>
      <c r="D75" s="84"/>
      <c r="E75" s="84"/>
      <c r="F75" s="145"/>
      <c r="G75" s="170"/>
      <c r="H75" s="171"/>
      <c r="I75" s="171"/>
      <c r="J75" s="172"/>
    </row>
    <row r="76" spans="1:10" x14ac:dyDescent="0.2">
      <c r="A76" s="104" t="s">
        <v>659</v>
      </c>
      <c r="B76" s="84"/>
      <c r="C76" s="84"/>
      <c r="D76" s="84"/>
      <c r="E76" s="84"/>
      <c r="F76" s="145"/>
      <c r="G76" s="170"/>
      <c r="H76" s="171"/>
      <c r="I76" s="171"/>
      <c r="J76" s="172"/>
    </row>
    <row r="77" spans="1:10" x14ac:dyDescent="0.2">
      <c r="A77" s="104"/>
      <c r="B77" s="84"/>
      <c r="C77" s="84"/>
      <c r="D77" s="84"/>
      <c r="E77" s="84"/>
      <c r="F77" s="145"/>
      <c r="G77" s="170"/>
      <c r="H77" s="171"/>
      <c r="I77" s="171"/>
      <c r="J77" s="172"/>
    </row>
    <row r="78" spans="1:10" x14ac:dyDescent="0.2">
      <c r="A78" s="104" t="s">
        <v>660</v>
      </c>
      <c r="B78" s="84"/>
      <c r="C78" s="84"/>
      <c r="D78" s="84"/>
      <c r="E78" s="84"/>
      <c r="F78" s="145"/>
      <c r="G78" s="170"/>
      <c r="H78" s="171"/>
      <c r="I78" s="171"/>
      <c r="J78" s="172"/>
    </row>
    <row r="79" spans="1:10" x14ac:dyDescent="0.2">
      <c r="A79" s="104" t="s">
        <v>661</v>
      </c>
      <c r="B79" s="84"/>
      <c r="C79" s="84"/>
      <c r="D79" s="84"/>
      <c r="E79" s="84"/>
      <c r="F79" s="145"/>
      <c r="G79" s="170"/>
      <c r="H79" s="171"/>
      <c r="I79" s="171"/>
      <c r="J79" s="172"/>
    </row>
    <row r="80" spans="1:10" x14ac:dyDescent="0.2">
      <c r="A80" s="104" t="s">
        <v>662</v>
      </c>
      <c r="B80" s="84"/>
      <c r="C80" s="84"/>
      <c r="D80" s="84"/>
      <c r="E80" s="84"/>
      <c r="F80" s="145"/>
      <c r="G80" s="170"/>
      <c r="H80" s="171"/>
      <c r="I80" s="171"/>
      <c r="J80" s="172"/>
    </row>
    <row r="81" spans="1:10" x14ac:dyDescent="0.2">
      <c r="A81" s="84" t="s">
        <v>663</v>
      </c>
      <c r="B81" s="84"/>
      <c r="C81" s="84"/>
      <c r="D81" s="84"/>
      <c r="E81" s="84"/>
      <c r="F81" s="145"/>
      <c r="G81" s="170"/>
      <c r="H81" s="171"/>
      <c r="I81" s="171"/>
      <c r="J81" s="172"/>
    </row>
    <row r="82" spans="1:10" x14ac:dyDescent="0.2">
      <c r="A82" s="84"/>
      <c r="B82" s="84"/>
      <c r="C82" s="84"/>
      <c r="D82" s="84"/>
      <c r="E82" s="84"/>
      <c r="F82" s="145"/>
      <c r="G82" s="170"/>
      <c r="H82" s="171"/>
      <c r="I82" s="171"/>
      <c r="J82" s="172"/>
    </row>
    <row r="83" spans="1:10" x14ac:dyDescent="0.2">
      <c r="A83" s="84" t="s">
        <v>91</v>
      </c>
      <c r="B83" s="84"/>
      <c r="C83" s="84"/>
      <c r="D83" s="84"/>
      <c r="E83" s="84"/>
      <c r="F83" s="145"/>
      <c r="G83" s="170"/>
      <c r="H83" s="171"/>
      <c r="I83" s="171"/>
      <c r="J83" s="172"/>
    </row>
    <row r="84" spans="1:10" x14ac:dyDescent="0.2">
      <c r="A84" s="84" t="s">
        <v>92</v>
      </c>
      <c r="B84" s="84"/>
      <c r="C84" s="84"/>
      <c r="D84" s="84"/>
      <c r="E84" s="84"/>
      <c r="F84" s="145"/>
      <c r="G84" s="170"/>
      <c r="H84" s="171"/>
      <c r="I84" s="171"/>
      <c r="J84" s="172"/>
    </row>
    <row r="85" spans="1:10" x14ac:dyDescent="0.2">
      <c r="A85" s="84" t="s">
        <v>93</v>
      </c>
      <c r="B85" s="84"/>
      <c r="C85" s="84"/>
      <c r="D85" s="84"/>
      <c r="E85" s="84"/>
      <c r="F85" s="145"/>
      <c r="G85" s="170"/>
      <c r="H85" s="171"/>
      <c r="I85" s="171"/>
      <c r="J85" s="172"/>
    </row>
    <row r="86" spans="1:10" x14ac:dyDescent="0.2">
      <c r="A86" s="84"/>
      <c r="B86" s="84"/>
      <c r="C86" s="84"/>
      <c r="D86" s="84"/>
      <c r="E86" s="84"/>
      <c r="F86" s="145"/>
      <c r="G86" s="170"/>
      <c r="H86" s="171"/>
      <c r="I86" s="171"/>
      <c r="J86" s="172"/>
    </row>
    <row r="87" spans="1:10" x14ac:dyDescent="0.2">
      <c r="A87" s="84" t="s">
        <v>61</v>
      </c>
      <c r="B87" s="84"/>
      <c r="C87" s="84"/>
      <c r="D87" s="84"/>
      <c r="E87" s="84"/>
      <c r="F87" s="145"/>
      <c r="G87" s="170"/>
      <c r="H87" s="171"/>
      <c r="I87" s="171"/>
      <c r="J87" s="172"/>
    </row>
    <row r="88" spans="1:10" x14ac:dyDescent="0.2">
      <c r="A88" s="84" t="s">
        <v>62</v>
      </c>
      <c r="B88" s="84"/>
      <c r="C88" s="84"/>
      <c r="D88" s="84"/>
      <c r="E88" s="84"/>
      <c r="F88" s="145"/>
      <c r="G88" s="170"/>
      <c r="H88" s="171"/>
      <c r="I88" s="171"/>
      <c r="J88" s="172"/>
    </row>
    <row r="89" spans="1:10" x14ac:dyDescent="0.2">
      <c r="A89" s="84" t="s">
        <v>63</v>
      </c>
      <c r="B89" s="84"/>
      <c r="C89" s="84"/>
      <c r="D89" s="84"/>
      <c r="E89" s="84"/>
      <c r="F89" s="145"/>
      <c r="G89" s="170"/>
      <c r="H89" s="171"/>
      <c r="I89" s="171"/>
      <c r="J89" s="172"/>
    </row>
    <row r="90" spans="1:10" x14ac:dyDescent="0.2">
      <c r="A90" s="84"/>
      <c r="B90" s="84"/>
      <c r="C90" s="84"/>
      <c r="D90" s="84"/>
      <c r="E90" s="84"/>
      <c r="F90" s="145"/>
      <c r="G90" s="170"/>
      <c r="H90" s="171"/>
      <c r="I90" s="171"/>
      <c r="J90" s="172"/>
    </row>
    <row r="91" spans="1:10" x14ac:dyDescent="0.2">
      <c r="A91" s="84" t="s">
        <v>64</v>
      </c>
      <c r="B91" s="84"/>
      <c r="C91" s="84"/>
      <c r="D91" s="84"/>
      <c r="E91" s="84"/>
      <c r="F91" s="145"/>
      <c r="G91" s="170"/>
      <c r="H91" s="171"/>
      <c r="I91" s="171"/>
      <c r="J91" s="172"/>
    </row>
    <row r="92" spans="1:10" x14ac:dyDescent="0.2">
      <c r="A92" s="84" t="s">
        <v>65</v>
      </c>
      <c r="B92" s="84"/>
      <c r="C92" s="84"/>
      <c r="D92" s="84"/>
      <c r="E92" s="84"/>
      <c r="F92" s="145"/>
      <c r="G92" s="170"/>
      <c r="H92" s="171"/>
      <c r="I92" s="171"/>
      <c r="J92" s="172"/>
    </row>
    <row r="93" spans="1:10" x14ac:dyDescent="0.2">
      <c r="A93" s="84"/>
      <c r="B93" s="84"/>
      <c r="C93" s="84"/>
      <c r="D93" s="84"/>
      <c r="E93" s="84"/>
      <c r="F93" s="145"/>
      <c r="G93" s="173"/>
      <c r="H93" s="174"/>
      <c r="I93" s="174"/>
      <c r="J93" s="175"/>
    </row>
    <row r="94" spans="1:10" x14ac:dyDescent="0.2">
      <c r="A94" s="84"/>
      <c r="B94" s="84"/>
      <c r="C94" s="84"/>
      <c r="D94" s="84"/>
      <c r="E94" s="84"/>
      <c r="F94" s="145"/>
      <c r="G94" s="167"/>
      <c r="H94" s="168"/>
      <c r="I94" s="168"/>
      <c r="J94" s="169"/>
    </row>
    <row r="95" spans="1:10" x14ac:dyDescent="0.2">
      <c r="A95" s="146" t="s">
        <v>581</v>
      </c>
      <c r="B95" s="84"/>
      <c r="C95" s="84"/>
      <c r="D95" s="84"/>
      <c r="E95" s="84"/>
      <c r="F95" s="145"/>
      <c r="G95" s="170"/>
      <c r="H95" s="171"/>
      <c r="I95" s="171"/>
      <c r="J95" s="172"/>
    </row>
    <row r="96" spans="1:10" x14ac:dyDescent="0.2">
      <c r="A96" s="84"/>
      <c r="B96" s="84"/>
      <c r="C96" s="84"/>
      <c r="D96" s="84"/>
      <c r="E96" s="84"/>
      <c r="F96" s="145"/>
      <c r="G96" s="170"/>
      <c r="H96" s="171"/>
      <c r="I96" s="171"/>
      <c r="J96" s="172"/>
    </row>
    <row r="97" spans="1:10" x14ac:dyDescent="0.2">
      <c r="A97" s="84" t="s">
        <v>67</v>
      </c>
      <c r="B97" s="84"/>
      <c r="C97" s="84"/>
      <c r="D97" s="84"/>
      <c r="E97" s="84"/>
      <c r="F97" s="145"/>
      <c r="G97" s="170"/>
      <c r="H97" s="171"/>
      <c r="I97" s="171"/>
      <c r="J97" s="172"/>
    </row>
    <row r="98" spans="1:10" x14ac:dyDescent="0.2">
      <c r="A98" s="84" t="s">
        <v>68</v>
      </c>
      <c r="B98" s="84"/>
      <c r="C98" s="84"/>
      <c r="D98" s="84"/>
      <c r="E98" s="84"/>
      <c r="F98" s="145"/>
      <c r="G98" s="170"/>
      <c r="H98" s="171"/>
      <c r="I98" s="171"/>
      <c r="J98" s="172"/>
    </row>
    <row r="99" spans="1:10" x14ac:dyDescent="0.2">
      <c r="A99" s="84"/>
      <c r="B99" s="84"/>
      <c r="C99" s="84"/>
      <c r="D99" s="84"/>
      <c r="E99" s="84"/>
      <c r="F99" s="145"/>
      <c r="G99" s="170"/>
      <c r="H99" s="171"/>
      <c r="I99" s="171"/>
      <c r="J99" s="172"/>
    </row>
    <row r="100" spans="1:10" x14ac:dyDescent="0.2">
      <c r="A100" s="84" t="s">
        <v>69</v>
      </c>
      <c r="B100" s="84"/>
      <c r="C100" s="84"/>
      <c r="D100" s="84"/>
      <c r="E100" s="84"/>
      <c r="F100" s="145"/>
      <c r="G100" s="170"/>
      <c r="H100" s="171"/>
      <c r="I100" s="171"/>
      <c r="J100" s="172"/>
    </row>
    <row r="101" spans="1:10" x14ac:dyDescent="0.2">
      <c r="A101" s="84" t="s">
        <v>70</v>
      </c>
      <c r="B101" s="84"/>
      <c r="C101" s="84"/>
      <c r="D101" s="84"/>
      <c r="E101" s="84"/>
      <c r="F101" s="145"/>
      <c r="G101" s="170"/>
      <c r="H101" s="171"/>
      <c r="I101" s="171"/>
      <c r="J101" s="172"/>
    </row>
    <row r="102" spans="1:10" x14ac:dyDescent="0.2">
      <c r="A102" s="84"/>
      <c r="B102" s="84"/>
      <c r="C102" s="84"/>
      <c r="D102" s="84"/>
      <c r="E102" s="84"/>
      <c r="F102" s="145"/>
      <c r="G102" s="173"/>
      <c r="H102" s="174"/>
      <c r="I102" s="174"/>
      <c r="J102" s="175"/>
    </row>
    <row r="103" spans="1:10" x14ac:dyDescent="0.2">
      <c r="A103" s="84"/>
      <c r="B103" s="84"/>
      <c r="C103" s="84"/>
      <c r="D103" s="84"/>
      <c r="E103" s="84"/>
      <c r="F103" s="145"/>
      <c r="G103" s="167"/>
      <c r="H103" s="168"/>
      <c r="I103" s="168"/>
      <c r="J103" s="169"/>
    </row>
    <row r="104" spans="1:10" x14ac:dyDescent="0.2">
      <c r="A104" s="146" t="s">
        <v>582</v>
      </c>
      <c r="B104" s="84"/>
      <c r="C104" s="84"/>
      <c r="D104" s="84"/>
      <c r="E104" s="84"/>
      <c r="F104" s="145"/>
      <c r="G104" s="170"/>
      <c r="H104" s="171"/>
      <c r="I104" s="171"/>
      <c r="J104" s="172"/>
    </row>
    <row r="105" spans="1:10" x14ac:dyDescent="0.2">
      <c r="A105" s="84"/>
      <c r="B105" s="84"/>
      <c r="C105" s="84"/>
      <c r="D105" s="84"/>
      <c r="E105" s="84"/>
      <c r="F105" s="145"/>
      <c r="G105" s="170"/>
      <c r="H105" s="171"/>
      <c r="I105" s="171"/>
      <c r="J105" s="172"/>
    </row>
    <row r="106" spans="1:10" x14ac:dyDescent="0.2">
      <c r="A106" s="84" t="s">
        <v>94</v>
      </c>
      <c r="B106" s="84"/>
      <c r="C106" s="84"/>
      <c r="D106" s="84"/>
      <c r="E106" s="84"/>
      <c r="F106" s="145"/>
      <c r="G106" s="170"/>
      <c r="H106" s="171"/>
      <c r="I106" s="171"/>
      <c r="J106" s="172"/>
    </row>
    <row r="107" spans="1:10" x14ac:dyDescent="0.2">
      <c r="A107" s="84" t="s">
        <v>95</v>
      </c>
      <c r="B107" s="84"/>
      <c r="C107" s="84"/>
      <c r="D107" s="84"/>
      <c r="E107" s="84"/>
      <c r="F107" s="145"/>
      <c r="G107" s="170"/>
      <c r="H107" s="171"/>
      <c r="I107" s="171"/>
      <c r="J107" s="172"/>
    </row>
    <row r="108" spans="1:10" x14ac:dyDescent="0.2">
      <c r="A108" s="84"/>
      <c r="B108" s="84"/>
      <c r="C108" s="84"/>
      <c r="D108" s="84"/>
      <c r="E108" s="84"/>
      <c r="F108" s="145"/>
      <c r="G108" s="170"/>
      <c r="H108" s="171"/>
      <c r="I108" s="171"/>
      <c r="J108" s="172"/>
    </row>
    <row r="109" spans="1:10" x14ac:dyDescent="0.2">
      <c r="A109" s="84"/>
      <c r="B109" s="84"/>
      <c r="C109" s="84"/>
      <c r="D109" s="84"/>
      <c r="E109" s="84"/>
      <c r="F109" s="145"/>
      <c r="G109" s="173"/>
      <c r="H109" s="174"/>
      <c r="I109" s="174"/>
      <c r="J109" s="175"/>
    </row>
    <row r="110" spans="1:10" x14ac:dyDescent="0.2">
      <c r="A110" s="84"/>
      <c r="B110" s="84"/>
      <c r="C110" s="84"/>
      <c r="D110" s="84"/>
      <c r="E110" s="84"/>
      <c r="F110" s="145"/>
      <c r="G110" s="167"/>
      <c r="H110" s="168"/>
      <c r="I110" s="168"/>
      <c r="J110" s="169"/>
    </row>
    <row r="111" spans="1:10" x14ac:dyDescent="0.2">
      <c r="A111" s="146" t="s">
        <v>583</v>
      </c>
      <c r="B111" s="84"/>
      <c r="C111" s="84"/>
      <c r="D111" s="84"/>
      <c r="E111" s="84"/>
      <c r="F111" s="145"/>
      <c r="G111" s="170"/>
      <c r="H111" s="171"/>
      <c r="I111" s="171"/>
      <c r="J111" s="172"/>
    </row>
    <row r="112" spans="1:10" x14ac:dyDescent="0.2">
      <c r="A112" s="84"/>
      <c r="B112" s="84"/>
      <c r="C112" s="84"/>
      <c r="D112" s="84"/>
      <c r="E112" s="84"/>
      <c r="F112" s="145"/>
      <c r="G112" s="170"/>
      <c r="H112" s="171"/>
      <c r="I112" s="171"/>
      <c r="J112" s="172"/>
    </row>
    <row r="113" spans="1:10" x14ac:dyDescent="0.2">
      <c r="A113" s="84"/>
      <c r="B113" s="84"/>
      <c r="C113" s="84"/>
      <c r="D113" s="84"/>
      <c r="E113" s="84"/>
      <c r="F113" s="145"/>
      <c r="G113" s="170"/>
      <c r="H113" s="171"/>
      <c r="I113" s="171"/>
      <c r="J113" s="172"/>
    </row>
    <row r="114" spans="1:10" x14ac:dyDescent="0.2">
      <c r="A114" s="84" t="s">
        <v>71</v>
      </c>
      <c r="B114" s="84"/>
      <c r="C114" s="84"/>
      <c r="D114" s="84"/>
      <c r="E114" s="84"/>
      <c r="F114" s="145"/>
      <c r="G114" s="170"/>
      <c r="H114" s="171"/>
      <c r="I114" s="171"/>
      <c r="J114" s="172"/>
    </row>
    <row r="115" spans="1:10" x14ac:dyDescent="0.2">
      <c r="A115" s="84"/>
      <c r="B115" s="84"/>
      <c r="C115" s="84"/>
      <c r="D115" s="84"/>
      <c r="E115" s="84"/>
      <c r="F115" s="145"/>
      <c r="G115" s="170"/>
      <c r="H115" s="171"/>
      <c r="I115" s="171"/>
      <c r="J115" s="172"/>
    </row>
    <row r="116" spans="1:10" x14ac:dyDescent="0.2">
      <c r="A116" s="84" t="s">
        <v>584</v>
      </c>
      <c r="B116" s="84"/>
      <c r="C116" s="84"/>
      <c r="D116" s="84"/>
      <c r="E116" s="84"/>
      <c r="F116" s="145"/>
      <c r="G116" s="170"/>
      <c r="H116" s="171"/>
      <c r="I116" s="171"/>
      <c r="J116" s="172"/>
    </row>
    <row r="117" spans="1:10" x14ac:dyDescent="0.2">
      <c r="A117" s="84"/>
      <c r="B117" s="84"/>
      <c r="C117" s="84"/>
      <c r="D117" s="84"/>
      <c r="E117" s="84"/>
      <c r="F117" s="145"/>
      <c r="G117" s="170"/>
      <c r="H117" s="171"/>
      <c r="I117" s="171"/>
      <c r="J117" s="172"/>
    </row>
    <row r="118" spans="1:10" x14ac:dyDescent="0.2">
      <c r="A118" s="84" t="s">
        <v>72</v>
      </c>
      <c r="B118" s="84"/>
      <c r="C118" s="84"/>
      <c r="D118" s="84"/>
      <c r="E118" s="84"/>
      <c r="F118" s="145"/>
      <c r="G118" s="170"/>
      <c r="H118" s="171"/>
      <c r="I118" s="171"/>
      <c r="J118" s="172"/>
    </row>
    <row r="119" spans="1:10" x14ac:dyDescent="0.2">
      <c r="B119" s="84"/>
      <c r="C119" s="84"/>
      <c r="D119" s="84"/>
      <c r="E119" s="84"/>
      <c r="F119" s="145"/>
      <c r="G119" s="170"/>
      <c r="H119" s="171"/>
      <c r="I119" s="171"/>
      <c r="J119" s="172"/>
    </row>
    <row r="120" spans="1:10" x14ac:dyDescent="0.2">
      <c r="A120" s="8" t="s">
        <v>537</v>
      </c>
      <c r="B120" s="84"/>
      <c r="C120" s="84"/>
      <c r="D120" s="84"/>
      <c r="E120" s="84"/>
      <c r="F120" s="145"/>
      <c r="G120" s="170"/>
      <c r="H120" s="171"/>
      <c r="I120" s="171"/>
      <c r="J120" s="172"/>
    </row>
    <row r="121" spans="1:10" x14ac:dyDescent="0.2">
      <c r="A121" s="8" t="s">
        <v>585</v>
      </c>
      <c r="B121" s="84"/>
      <c r="C121" s="84"/>
      <c r="D121" s="84"/>
      <c r="E121" s="84"/>
      <c r="F121" s="145"/>
      <c r="G121" s="170"/>
      <c r="H121" s="171"/>
      <c r="I121" s="171"/>
      <c r="J121" s="172"/>
    </row>
    <row r="122" spans="1:10" x14ac:dyDescent="0.2">
      <c r="B122" s="84"/>
      <c r="C122" s="84"/>
      <c r="D122" s="84"/>
      <c r="E122" s="84"/>
      <c r="F122" s="145"/>
      <c r="G122" s="170"/>
      <c r="H122" s="171"/>
      <c r="I122" s="171"/>
      <c r="J122" s="172"/>
    </row>
    <row r="123" spans="1:10" x14ac:dyDescent="0.2">
      <c r="B123" s="84"/>
      <c r="C123" s="84"/>
      <c r="D123" s="84"/>
      <c r="E123" s="84"/>
      <c r="F123" s="145"/>
      <c r="G123" s="173"/>
      <c r="H123" s="174"/>
      <c r="I123" s="174"/>
      <c r="J123" s="175"/>
    </row>
  </sheetData>
  <mergeCells count="1">
    <mergeCell ref="A3:H3"/>
  </mergeCells>
  <phoneticPr fontId="0" type="noConversion"/>
  <pageMargins left="0.75" right="0.75" top="1" bottom="1" header="0.5" footer="0.5"/>
  <pageSetup paperSize="9" scale="83"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54"/>
  <sheetViews>
    <sheetView zoomScaleNormal="100" workbookViewId="0"/>
  </sheetViews>
  <sheetFormatPr defaultRowHeight="12.75" x14ac:dyDescent="0.2"/>
  <cols>
    <col min="1" max="1" width="10.140625" style="8" customWidth="1"/>
    <col min="2" max="2" width="11.85546875" style="8" customWidth="1"/>
    <col min="3" max="3" width="12" style="8" customWidth="1"/>
    <col min="4" max="4" width="9.140625" style="8"/>
    <col min="5" max="5" width="10" style="8" customWidth="1"/>
    <col min="6" max="7" width="9.140625" style="8"/>
    <col min="8" max="8" width="11.140625" style="8" customWidth="1"/>
    <col min="9" max="12" width="9.140625" style="8"/>
    <col min="13" max="13" width="25.28515625" style="8" customWidth="1"/>
    <col min="14" max="16384" width="9.140625" style="8"/>
  </cols>
  <sheetData>
    <row r="1" spans="1:8" x14ac:dyDescent="0.2">
      <c r="A1" s="7" t="s">
        <v>642</v>
      </c>
      <c r="G1"/>
      <c r="H1"/>
    </row>
    <row r="2" spans="1:8" x14ac:dyDescent="0.2">
      <c r="A2" s="7" t="s">
        <v>280</v>
      </c>
    </row>
    <row r="5" spans="1:8" x14ac:dyDescent="0.2">
      <c r="A5" s="8" t="s">
        <v>281</v>
      </c>
    </row>
    <row r="7" spans="1:8" x14ac:dyDescent="0.2">
      <c r="A7" s="8" t="s">
        <v>282</v>
      </c>
      <c r="F7" s="201" t="s">
        <v>278</v>
      </c>
    </row>
    <row r="9" spans="1:8" x14ac:dyDescent="0.2">
      <c r="A9" s="8" t="s">
        <v>283</v>
      </c>
    </row>
    <row r="11" spans="1:8" x14ac:dyDescent="0.2">
      <c r="A11" s="8" t="s">
        <v>455</v>
      </c>
    </row>
    <row r="12" spans="1:8" x14ac:dyDescent="0.2">
      <c r="A12" s="9" t="s">
        <v>456</v>
      </c>
      <c r="B12" s="10"/>
      <c r="C12" s="10"/>
      <c r="D12" s="11"/>
    </row>
    <row r="13" spans="1:8" x14ac:dyDescent="0.2">
      <c r="A13" s="9" t="s">
        <v>457</v>
      </c>
      <c r="B13" s="10"/>
      <c r="C13" s="10"/>
      <c r="D13" s="11"/>
    </row>
    <row r="14" spans="1:8" x14ac:dyDescent="0.2">
      <c r="A14" s="188"/>
      <c r="B14" s="11"/>
      <c r="C14" s="11"/>
      <c r="D14" s="11"/>
    </row>
    <row r="15" spans="1:8" ht="15.75" x14ac:dyDescent="0.2">
      <c r="A15" s="220" t="str">
        <f>'Company info'!E6</f>
        <v>Company Name</v>
      </c>
      <c r="B15" s="219"/>
      <c r="C15" s="219"/>
      <c r="D15" s="219"/>
      <c r="E15" s="219"/>
      <c r="F15" s="219"/>
      <c r="G15" s="219"/>
      <c r="H15" s="219"/>
    </row>
    <row r="16" spans="1:8" ht="15.75" x14ac:dyDescent="0.2">
      <c r="A16" s="219" t="s">
        <v>284</v>
      </c>
      <c r="B16" s="219"/>
      <c r="C16" s="219"/>
      <c r="D16" s="219"/>
      <c r="E16" s="219"/>
      <c r="F16" s="219"/>
      <c r="G16" s="219"/>
      <c r="H16" s="219"/>
    </row>
    <row r="17" spans="1:9" ht="15" x14ac:dyDescent="0.2">
      <c r="A17" s="12"/>
    </row>
    <row r="18" spans="1:9" ht="15" x14ac:dyDescent="0.2">
      <c r="A18" s="12"/>
    </row>
    <row r="19" spans="1:9" x14ac:dyDescent="0.2">
      <c r="A19" s="221" t="s">
        <v>664</v>
      </c>
      <c r="B19" s="222"/>
      <c r="C19" s="222"/>
      <c r="D19" s="222"/>
      <c r="E19" s="222"/>
      <c r="F19" s="222"/>
      <c r="G19" s="222"/>
      <c r="H19" s="222"/>
    </row>
    <row r="20" spans="1:9" ht="15" x14ac:dyDescent="0.2">
      <c r="A20" s="12"/>
    </row>
    <row r="21" spans="1:9" x14ac:dyDescent="0.2">
      <c r="A21" s="223" t="s">
        <v>285</v>
      </c>
      <c r="B21" s="222"/>
      <c r="C21" s="222"/>
      <c r="D21" s="222"/>
      <c r="E21" s="222"/>
      <c r="F21" s="222"/>
      <c r="G21" s="222"/>
      <c r="H21" s="222"/>
    </row>
    <row r="22" spans="1:9" ht="15" x14ac:dyDescent="0.2">
      <c r="A22" s="12"/>
    </row>
    <row r="23" spans="1:9" x14ac:dyDescent="0.2">
      <c r="A23" s="223" t="s">
        <v>286</v>
      </c>
      <c r="B23" s="222"/>
      <c r="C23" s="8">
        <v>100</v>
      </c>
    </row>
    <row r="24" spans="1:9" ht="15" x14ac:dyDescent="0.2">
      <c r="A24" s="12"/>
    </row>
    <row r="25" spans="1:9" x14ac:dyDescent="0.2">
      <c r="A25" s="223" t="s">
        <v>287</v>
      </c>
      <c r="B25" s="222"/>
      <c r="C25" s="13">
        <v>40</v>
      </c>
    </row>
    <row r="26" spans="1:9" ht="15" x14ac:dyDescent="0.2">
      <c r="A26" s="12"/>
    </row>
    <row r="27" spans="1:9" ht="15" x14ac:dyDescent="0.2">
      <c r="A27" s="166" t="s">
        <v>344</v>
      </c>
      <c r="D27" s="224">
        <f>C23*C25</f>
        <v>4000</v>
      </c>
      <c r="E27" s="225"/>
    </row>
    <row r="28" spans="1:9" ht="15" x14ac:dyDescent="0.2">
      <c r="A28" s="12"/>
    </row>
    <row r="29" spans="1:9" ht="15" x14ac:dyDescent="0.2">
      <c r="A29" s="12"/>
    </row>
    <row r="30" spans="1:9" ht="15" x14ac:dyDescent="0.2">
      <c r="A30" s="12"/>
    </row>
    <row r="31" spans="1:9" ht="15" x14ac:dyDescent="0.2">
      <c r="A31" s="12"/>
    </row>
    <row r="32" spans="1:9" x14ac:dyDescent="0.2">
      <c r="A32" s="223" t="s">
        <v>288</v>
      </c>
      <c r="B32" s="222"/>
      <c r="C32" s="222"/>
      <c r="D32" s="222"/>
      <c r="E32" s="222"/>
      <c r="F32" s="222"/>
      <c r="G32" s="222"/>
      <c r="H32" s="222"/>
      <c r="I32" s="222"/>
    </row>
    <row r="33" spans="1:12" x14ac:dyDescent="0.2">
      <c r="A33" s="226" t="str">
        <f>'Company info'!E10</f>
        <v>Enter data in cell E10</v>
      </c>
      <c r="B33" s="227"/>
      <c r="C33" s="227"/>
      <c r="D33" s="223" t="s">
        <v>345</v>
      </c>
      <c r="E33" s="222"/>
      <c r="F33" s="222"/>
      <c r="G33" s="222"/>
      <c r="H33" s="222"/>
      <c r="I33" s="222"/>
      <c r="J33" s="222"/>
      <c r="K33" s="222"/>
      <c r="L33" s="222"/>
    </row>
    <row r="34" spans="1:12" ht="15" x14ac:dyDescent="0.2">
      <c r="A34" s="12"/>
    </row>
    <row r="35" spans="1:12" x14ac:dyDescent="0.2">
      <c r="A35" s="223" t="str">
        <f>+A15</f>
        <v>Company Name</v>
      </c>
      <c r="B35" s="222"/>
      <c r="C35" s="222"/>
      <c r="D35" s="222"/>
      <c r="E35" s="222"/>
      <c r="F35" s="222"/>
      <c r="G35" s="222"/>
      <c r="H35" s="222"/>
      <c r="I35" s="222"/>
    </row>
    <row r="36" spans="1:12" ht="15" x14ac:dyDescent="0.2">
      <c r="A36" s="12"/>
    </row>
    <row r="37" spans="1:12" x14ac:dyDescent="0.2">
      <c r="A37" s="223" t="s">
        <v>289</v>
      </c>
      <c r="B37" s="222"/>
      <c r="C37" s="222"/>
      <c r="D37" s="222"/>
      <c r="E37" s="222"/>
      <c r="F37" s="222"/>
      <c r="G37" s="222"/>
      <c r="H37" s="222"/>
      <c r="I37" s="222"/>
    </row>
    <row r="38" spans="1:12" x14ac:dyDescent="0.2">
      <c r="A38" s="221" t="s">
        <v>665</v>
      </c>
      <c r="B38" s="222"/>
      <c r="C38" s="222"/>
      <c r="D38" s="222"/>
      <c r="E38" s="222"/>
      <c r="F38" s="222"/>
      <c r="G38" s="222"/>
      <c r="H38" s="222"/>
      <c r="I38" s="222"/>
    </row>
    <row r="39" spans="1:12" ht="15" x14ac:dyDescent="0.2">
      <c r="A39" s="12"/>
    </row>
    <row r="41" spans="1:12" ht="15.75" x14ac:dyDescent="0.2">
      <c r="A41" s="219" t="str">
        <f>dividendvouchers</f>
        <v>Company Name</v>
      </c>
      <c r="B41" s="219"/>
      <c r="C41" s="219"/>
      <c r="D41" s="219"/>
      <c r="E41" s="219"/>
      <c r="F41" s="219"/>
      <c r="G41" s="219"/>
      <c r="H41" s="219"/>
    </row>
    <row r="42" spans="1:12" ht="15.75" x14ac:dyDescent="0.2">
      <c r="A42" s="219" t="str">
        <f>A16</f>
        <v>Company Number xxxxxxx</v>
      </c>
      <c r="B42" s="219"/>
      <c r="C42" s="219"/>
      <c r="D42" s="219"/>
      <c r="E42" s="219"/>
      <c r="F42" s="219"/>
      <c r="G42" s="219"/>
      <c r="H42" s="219"/>
    </row>
    <row r="44" spans="1:12" x14ac:dyDescent="0.2">
      <c r="A44" s="7" t="s">
        <v>290</v>
      </c>
    </row>
    <row r="45" spans="1:12" x14ac:dyDescent="0.2">
      <c r="A45" s="7" t="s">
        <v>299</v>
      </c>
    </row>
    <row r="46" spans="1:12" x14ac:dyDescent="0.2">
      <c r="A46" s="7" t="s">
        <v>300</v>
      </c>
    </row>
    <row r="47" spans="1:12" x14ac:dyDescent="0.2">
      <c r="A47" s="7" t="s">
        <v>301</v>
      </c>
    </row>
    <row r="49" spans="1:1" x14ac:dyDescent="0.2">
      <c r="A49" s="8" t="s">
        <v>454</v>
      </c>
    </row>
    <row r="50" spans="1:1" x14ac:dyDescent="0.2">
      <c r="A50" s="8" t="s">
        <v>453</v>
      </c>
    </row>
    <row r="51" spans="1:1" x14ac:dyDescent="0.2">
      <c r="A51" s="8" t="s">
        <v>291</v>
      </c>
    </row>
    <row r="54" spans="1:1" x14ac:dyDescent="0.2">
      <c r="A54" s="7" t="s">
        <v>302</v>
      </c>
    </row>
  </sheetData>
  <mergeCells count="15">
    <mergeCell ref="A41:H41"/>
    <mergeCell ref="A42:H42"/>
    <mergeCell ref="A15:H15"/>
    <mergeCell ref="A16:H16"/>
    <mergeCell ref="A19:H19"/>
    <mergeCell ref="A21:H21"/>
    <mergeCell ref="A23:B23"/>
    <mergeCell ref="A25:B25"/>
    <mergeCell ref="A32:I32"/>
    <mergeCell ref="A35:I35"/>
    <mergeCell ref="A37:I37"/>
    <mergeCell ref="A38:I38"/>
    <mergeCell ref="D27:E27"/>
    <mergeCell ref="A33:C33"/>
    <mergeCell ref="D33:L33"/>
  </mergeCells>
  <hyperlinks>
    <hyperlink ref="F7" r:id="rId1" tooltip="http://www.whitefieldtax.com/web/psc-guide/dividend-administration/" xr:uid="{00000000-0004-0000-0B00-000000000000}"/>
  </hyperlinks>
  <pageMargins left="0.70866141732283472" right="0.70866141732283472" top="0.74803149606299213" bottom="0.74803149606299213" header="0.31496062992125984" footer="0.31496062992125984"/>
  <pageSetup paperSize="9" scale="96" fitToHeight="0" orientation="portrait" r:id="rId2"/>
  <rowBreaks count="1" manualBreakCount="1">
    <brk id="3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46"/>
  <sheetViews>
    <sheetView workbookViewId="0"/>
  </sheetViews>
  <sheetFormatPr defaultRowHeight="12.75" x14ac:dyDescent="0.2"/>
  <cols>
    <col min="1" max="1" width="13.28515625" style="8" customWidth="1"/>
    <col min="2" max="16384" width="9.140625" style="8"/>
  </cols>
  <sheetData>
    <row r="1" spans="1:18" x14ac:dyDescent="0.2">
      <c r="A1" s="7" t="str">
        <f>+'Company info'!A1</f>
        <v>WHITEFIELD - SMALL COMPANY ACCOUNTS SYSTEM - 25/26</v>
      </c>
    </row>
    <row r="2" spans="1:18" x14ac:dyDescent="0.2">
      <c r="A2" s="148"/>
      <c r="P2" s="149"/>
      <c r="R2" s="84"/>
    </row>
    <row r="3" spans="1:18" x14ac:dyDescent="0.2">
      <c r="P3" s="149"/>
      <c r="R3" s="150"/>
    </row>
    <row r="4" spans="1:18" x14ac:dyDescent="0.2">
      <c r="A4" s="181" t="s">
        <v>437</v>
      </c>
      <c r="J4" s="162"/>
      <c r="P4" s="149"/>
      <c r="R4" s="84"/>
    </row>
    <row r="5" spans="1:18" x14ac:dyDescent="0.2">
      <c r="A5" s="148"/>
    </row>
    <row r="6" spans="1:18" x14ac:dyDescent="0.2">
      <c r="A6" s="148" t="s">
        <v>24</v>
      </c>
    </row>
    <row r="7" spans="1:18" x14ac:dyDescent="0.2">
      <c r="A7" s="162" t="s">
        <v>351</v>
      </c>
    </row>
    <row r="8" spans="1:18" x14ac:dyDescent="0.2">
      <c r="A8" s="8" t="s">
        <v>666</v>
      </c>
    </row>
    <row r="9" spans="1:18" x14ac:dyDescent="0.2">
      <c r="A9" s="162"/>
    </row>
    <row r="10" spans="1:18" x14ac:dyDescent="0.2">
      <c r="A10" s="24" t="s">
        <v>264</v>
      </c>
      <c r="B10" s="24" t="s">
        <v>264</v>
      </c>
      <c r="C10" s="24" t="s">
        <v>265</v>
      </c>
      <c r="D10" s="24" t="s">
        <v>265</v>
      </c>
      <c r="E10" s="24" t="s">
        <v>266</v>
      </c>
      <c r="F10" s="24" t="s">
        <v>266</v>
      </c>
      <c r="G10" s="24" t="s">
        <v>267</v>
      </c>
      <c r="H10" s="24" t="s">
        <v>267</v>
      </c>
      <c r="I10" s="24" t="s">
        <v>268</v>
      </c>
      <c r="J10" s="24" t="s">
        <v>268</v>
      </c>
    </row>
    <row r="11" spans="1:18" x14ac:dyDescent="0.2">
      <c r="A11" s="24"/>
      <c r="B11" s="24"/>
      <c r="C11" s="24"/>
      <c r="D11" s="24"/>
      <c r="E11" s="24"/>
      <c r="F11" s="24"/>
      <c r="G11" s="24"/>
      <c r="H11" s="24"/>
      <c r="I11" s="24"/>
      <c r="J11" s="24"/>
    </row>
    <row r="12" spans="1:18" x14ac:dyDescent="0.2">
      <c r="A12" s="149" t="s">
        <v>239</v>
      </c>
      <c r="B12" s="84">
        <v>0.12</v>
      </c>
      <c r="C12" s="149" t="s">
        <v>239</v>
      </c>
      <c r="D12" s="84">
        <v>0.12</v>
      </c>
      <c r="E12" s="149" t="s">
        <v>239</v>
      </c>
      <c r="F12" s="84">
        <v>0.12</v>
      </c>
      <c r="G12" s="149" t="s">
        <v>239</v>
      </c>
      <c r="H12" s="84">
        <v>0.12</v>
      </c>
      <c r="I12" s="149" t="s">
        <v>239</v>
      </c>
      <c r="J12" s="84">
        <v>0.12</v>
      </c>
    </row>
    <row r="13" spans="1:18" x14ac:dyDescent="0.2">
      <c r="A13" s="149" t="s">
        <v>240</v>
      </c>
      <c r="B13" s="84">
        <v>0.15</v>
      </c>
      <c r="C13" s="149" t="s">
        <v>240</v>
      </c>
      <c r="D13" s="84">
        <v>0.15</v>
      </c>
      <c r="E13" s="149" t="s">
        <v>240</v>
      </c>
      <c r="F13" s="84">
        <v>0.15</v>
      </c>
      <c r="G13" s="149" t="s">
        <v>240</v>
      </c>
      <c r="H13" s="84">
        <v>0.15</v>
      </c>
      <c r="I13" s="149" t="s">
        <v>240</v>
      </c>
      <c r="J13" s="84">
        <v>0.15</v>
      </c>
    </row>
    <row r="14" spans="1:18" x14ac:dyDescent="0.2">
      <c r="A14" s="149" t="s">
        <v>241</v>
      </c>
      <c r="B14" s="84">
        <v>0.23</v>
      </c>
      <c r="C14" s="149" t="s">
        <v>241</v>
      </c>
      <c r="D14" s="84">
        <v>0.23</v>
      </c>
      <c r="E14" s="149" t="s">
        <v>241</v>
      </c>
      <c r="F14" s="84">
        <v>0.23</v>
      </c>
      <c r="G14" s="149" t="s">
        <v>241</v>
      </c>
      <c r="H14" s="84">
        <v>0.23</v>
      </c>
      <c r="I14" s="149" t="s">
        <v>241</v>
      </c>
      <c r="J14" s="84">
        <v>0.23</v>
      </c>
    </row>
    <row r="15" spans="1:18" x14ac:dyDescent="0.2">
      <c r="A15" s="148" t="s">
        <v>114</v>
      </c>
      <c r="B15" s="84">
        <v>0.12</v>
      </c>
      <c r="C15" s="148" t="s">
        <v>114</v>
      </c>
      <c r="D15" s="84">
        <v>0.12</v>
      </c>
      <c r="E15" s="148" t="s">
        <v>114</v>
      </c>
      <c r="F15" s="84">
        <v>0.12</v>
      </c>
      <c r="G15" s="148" t="s">
        <v>114</v>
      </c>
      <c r="H15" s="84">
        <v>0.12</v>
      </c>
      <c r="I15" s="148" t="s">
        <v>114</v>
      </c>
      <c r="J15" s="84">
        <v>0.12</v>
      </c>
    </row>
    <row r="16" spans="1:18" x14ac:dyDescent="0.2">
      <c r="A16" s="149" t="s">
        <v>115</v>
      </c>
      <c r="B16" s="84">
        <v>0.13</v>
      </c>
      <c r="C16" s="149" t="s">
        <v>115</v>
      </c>
      <c r="D16" s="84">
        <v>0.13</v>
      </c>
      <c r="E16" s="149" t="s">
        <v>115</v>
      </c>
      <c r="F16" s="84">
        <v>0.13</v>
      </c>
      <c r="G16" s="149" t="s">
        <v>115</v>
      </c>
      <c r="H16" s="84">
        <v>0.13</v>
      </c>
      <c r="I16" s="149" t="s">
        <v>115</v>
      </c>
      <c r="J16" s="84">
        <v>0.13</v>
      </c>
    </row>
    <row r="17" spans="1:10" x14ac:dyDescent="0.2">
      <c r="A17" s="149" t="s">
        <v>238</v>
      </c>
      <c r="B17" s="84">
        <v>0.17</v>
      </c>
      <c r="C17" s="149" t="s">
        <v>238</v>
      </c>
      <c r="D17" s="84">
        <v>0.17</v>
      </c>
      <c r="E17" s="149" t="s">
        <v>238</v>
      </c>
      <c r="F17" s="84">
        <v>0.17</v>
      </c>
      <c r="G17" s="149" t="s">
        <v>238</v>
      </c>
      <c r="H17" s="84">
        <v>0.17</v>
      </c>
      <c r="I17" s="149" t="s">
        <v>238</v>
      </c>
      <c r="J17" s="84">
        <v>0.17</v>
      </c>
    </row>
    <row r="18" spans="1:10" x14ac:dyDescent="0.2">
      <c r="A18" s="149" t="s">
        <v>242</v>
      </c>
      <c r="B18" s="84">
        <v>0.11</v>
      </c>
      <c r="C18" s="149" t="s">
        <v>242</v>
      </c>
      <c r="D18" s="84">
        <v>0.11</v>
      </c>
      <c r="E18" s="149" t="s">
        <v>242</v>
      </c>
      <c r="F18" s="84">
        <v>0.11</v>
      </c>
      <c r="G18" s="149" t="s">
        <v>242</v>
      </c>
      <c r="H18" s="84">
        <v>0.11</v>
      </c>
      <c r="I18" s="149" t="s">
        <v>242</v>
      </c>
      <c r="J18" s="84">
        <v>0.11</v>
      </c>
    </row>
    <row r="19" spans="1:10" x14ac:dyDescent="0.2">
      <c r="A19" s="149" t="s">
        <v>243</v>
      </c>
      <c r="B19" s="84">
        <v>0.13</v>
      </c>
      <c r="C19" s="149" t="s">
        <v>243</v>
      </c>
      <c r="D19" s="84">
        <v>0.13</v>
      </c>
      <c r="E19" s="149" t="s">
        <v>243</v>
      </c>
      <c r="F19" s="84">
        <v>0.13</v>
      </c>
      <c r="G19" s="149" t="s">
        <v>243</v>
      </c>
      <c r="H19" s="84">
        <v>0.13</v>
      </c>
      <c r="I19" s="149" t="s">
        <v>243</v>
      </c>
      <c r="J19" s="84">
        <v>0.13</v>
      </c>
    </row>
    <row r="20" spans="1:10" x14ac:dyDescent="0.2">
      <c r="A20" s="149" t="s">
        <v>244</v>
      </c>
      <c r="B20" s="84">
        <v>0.21</v>
      </c>
      <c r="C20" s="149" t="s">
        <v>244</v>
      </c>
      <c r="D20" s="84">
        <v>0.21</v>
      </c>
      <c r="E20" s="149" t="s">
        <v>244</v>
      </c>
      <c r="F20" s="84">
        <v>0.21</v>
      </c>
      <c r="G20" s="149" t="s">
        <v>244</v>
      </c>
      <c r="H20" s="84">
        <v>0.21</v>
      </c>
      <c r="I20" s="149" t="s">
        <v>244</v>
      </c>
      <c r="J20" s="84">
        <v>0.21</v>
      </c>
    </row>
    <row r="21" spans="1:10" x14ac:dyDescent="0.2">
      <c r="A21" s="149" t="s">
        <v>641</v>
      </c>
      <c r="B21" s="84">
        <v>7.0000000000000007E-2</v>
      </c>
      <c r="C21" s="149" t="s">
        <v>641</v>
      </c>
      <c r="D21" s="84">
        <v>7.0000000000000007E-2</v>
      </c>
      <c r="E21" s="149" t="s">
        <v>641</v>
      </c>
      <c r="F21" s="84">
        <v>7.0000000000000007E-2</v>
      </c>
      <c r="G21" s="149" t="s">
        <v>641</v>
      </c>
      <c r="H21" s="84">
        <v>7.0000000000000007E-2</v>
      </c>
      <c r="I21" s="149" t="s">
        <v>641</v>
      </c>
      <c r="J21" s="84">
        <v>7.0000000000000007E-2</v>
      </c>
    </row>
    <row r="22" spans="1:10" x14ac:dyDescent="0.2">
      <c r="A22" s="149" t="s">
        <v>178</v>
      </c>
      <c r="B22" s="84">
        <v>0</v>
      </c>
      <c r="C22" s="149" t="s">
        <v>178</v>
      </c>
      <c r="D22" s="84">
        <v>0</v>
      </c>
      <c r="E22" s="149" t="s">
        <v>178</v>
      </c>
      <c r="F22" s="84">
        <v>0</v>
      </c>
      <c r="G22" s="149" t="s">
        <v>178</v>
      </c>
      <c r="H22" s="84">
        <v>0</v>
      </c>
      <c r="I22" s="149" t="s">
        <v>178</v>
      </c>
      <c r="J22" s="84">
        <v>0</v>
      </c>
    </row>
    <row r="23" spans="1:10" x14ac:dyDescent="0.2">
      <c r="A23" s="149" t="s">
        <v>179</v>
      </c>
      <c r="B23" s="84">
        <v>0</v>
      </c>
      <c r="C23" s="149" t="s">
        <v>179</v>
      </c>
      <c r="D23" s="84">
        <v>0</v>
      </c>
      <c r="E23" s="149" t="s">
        <v>179</v>
      </c>
      <c r="F23" s="84">
        <v>0</v>
      </c>
      <c r="G23" s="149" t="s">
        <v>179</v>
      </c>
      <c r="H23" s="84">
        <v>0</v>
      </c>
      <c r="I23" s="149" t="s">
        <v>179</v>
      </c>
      <c r="J23" s="84">
        <v>0</v>
      </c>
    </row>
    <row r="27" spans="1:10" x14ac:dyDescent="0.2">
      <c r="A27" s="149" t="s">
        <v>181</v>
      </c>
      <c r="B27" s="150">
        <v>0.05</v>
      </c>
      <c r="C27" s="149" t="s">
        <v>181</v>
      </c>
      <c r="D27" s="150">
        <v>0.05</v>
      </c>
      <c r="E27" s="149" t="s">
        <v>181</v>
      </c>
      <c r="F27" s="150">
        <v>0.05</v>
      </c>
      <c r="G27" s="149" t="s">
        <v>181</v>
      </c>
      <c r="H27" s="150">
        <v>0.05</v>
      </c>
      <c r="I27" s="149" t="s">
        <v>181</v>
      </c>
      <c r="J27" s="150">
        <v>0.05</v>
      </c>
    </row>
    <row r="28" spans="1:10" x14ac:dyDescent="0.2">
      <c r="A28" s="149" t="s">
        <v>180</v>
      </c>
      <c r="B28" s="84">
        <v>0</v>
      </c>
      <c r="C28" s="149" t="s">
        <v>180</v>
      </c>
      <c r="D28" s="84">
        <v>0</v>
      </c>
      <c r="E28" s="149" t="s">
        <v>180</v>
      </c>
      <c r="F28" s="84">
        <v>0</v>
      </c>
      <c r="G28" s="149" t="s">
        <v>180</v>
      </c>
      <c r="H28" s="84">
        <v>0</v>
      </c>
      <c r="I28" s="149" t="s">
        <v>180</v>
      </c>
      <c r="J28" s="84">
        <v>0</v>
      </c>
    </row>
    <row r="29" spans="1:10" x14ac:dyDescent="0.2">
      <c r="A29" s="149" t="s">
        <v>333</v>
      </c>
      <c r="B29" s="84">
        <v>0.45</v>
      </c>
      <c r="C29" s="149" t="s">
        <v>333</v>
      </c>
      <c r="D29" s="84">
        <v>0.45</v>
      </c>
      <c r="E29" s="149" t="s">
        <v>333</v>
      </c>
      <c r="F29" s="84">
        <v>0.45</v>
      </c>
      <c r="G29" s="149" t="s">
        <v>333</v>
      </c>
      <c r="H29" s="84">
        <v>0.45</v>
      </c>
      <c r="I29" s="149" t="s">
        <v>333</v>
      </c>
      <c r="J29" s="84">
        <v>0.45</v>
      </c>
    </row>
    <row r="30" spans="1:10" x14ac:dyDescent="0.2">
      <c r="A30" s="149" t="s">
        <v>332</v>
      </c>
      <c r="B30" s="84">
        <v>0.25</v>
      </c>
      <c r="C30" s="149" t="s">
        <v>332</v>
      </c>
      <c r="D30" s="84">
        <v>0.25</v>
      </c>
      <c r="E30" s="149" t="s">
        <v>332</v>
      </c>
      <c r="F30" s="84">
        <v>0.25</v>
      </c>
      <c r="G30" s="149" t="s">
        <v>332</v>
      </c>
      <c r="H30" s="84">
        <v>0.25</v>
      </c>
      <c r="I30" s="149" t="s">
        <v>332</v>
      </c>
      <c r="J30" s="84">
        <v>0.25</v>
      </c>
    </row>
    <row r="31" spans="1:10" x14ac:dyDescent="0.2">
      <c r="A31" s="149" t="s">
        <v>334</v>
      </c>
      <c r="B31" s="84">
        <v>0.24</v>
      </c>
      <c r="C31" s="149" t="s">
        <v>334</v>
      </c>
      <c r="D31" s="84">
        <v>0.24</v>
      </c>
      <c r="E31" s="149" t="s">
        <v>334</v>
      </c>
      <c r="F31" s="84">
        <v>0.24</v>
      </c>
      <c r="G31" s="149" t="s">
        <v>334</v>
      </c>
      <c r="H31" s="84">
        <v>0.24</v>
      </c>
      <c r="I31" s="149" t="s">
        <v>334</v>
      </c>
      <c r="J31" s="84">
        <v>0.24</v>
      </c>
    </row>
    <row r="32" spans="1:10" x14ac:dyDescent="0.2">
      <c r="A32" s="149" t="s">
        <v>335</v>
      </c>
      <c r="B32" s="84">
        <v>0.2</v>
      </c>
      <c r="C32" s="149" t="s">
        <v>335</v>
      </c>
      <c r="D32" s="84">
        <v>0.2</v>
      </c>
      <c r="E32" s="149" t="s">
        <v>335</v>
      </c>
      <c r="F32" s="84">
        <v>0.2</v>
      </c>
      <c r="G32" s="149" t="s">
        <v>335</v>
      </c>
      <c r="H32" s="84">
        <v>0.2</v>
      </c>
      <c r="I32" s="149" t="s">
        <v>335</v>
      </c>
      <c r="J32" s="84">
        <v>0.2</v>
      </c>
    </row>
    <row r="33" spans="1:10" x14ac:dyDescent="0.2">
      <c r="A33" s="148"/>
      <c r="C33" s="148"/>
      <c r="E33" s="148"/>
      <c r="G33" s="148"/>
      <c r="I33" s="148"/>
    </row>
    <row r="34" spans="1:10" x14ac:dyDescent="0.2">
      <c r="A34" s="149" t="s">
        <v>20</v>
      </c>
      <c r="B34" s="84">
        <f>+'qtr1'!D138</f>
        <v>0</v>
      </c>
      <c r="C34" s="149" t="s">
        <v>20</v>
      </c>
      <c r="D34" s="84">
        <f>+'qtr1'!F138</f>
        <v>0</v>
      </c>
      <c r="E34" s="149" t="s">
        <v>20</v>
      </c>
      <c r="F34" s="84">
        <f>+'qtr1'!H138</f>
        <v>0</v>
      </c>
      <c r="G34" s="149" t="s">
        <v>20</v>
      </c>
      <c r="H34" s="84">
        <f>+'qtr1'!J138</f>
        <v>0</v>
      </c>
      <c r="I34" s="149" t="s">
        <v>20</v>
      </c>
      <c r="J34" s="84">
        <f>+'qtr1'!L138</f>
        <v>0</v>
      </c>
    </row>
    <row r="35" spans="1:10" x14ac:dyDescent="0.2">
      <c r="A35" s="149" t="s">
        <v>21</v>
      </c>
      <c r="B35" s="84">
        <f>+'qtr1'!E138</f>
        <v>0</v>
      </c>
      <c r="C35" s="149" t="s">
        <v>21</v>
      </c>
      <c r="D35" s="84">
        <f>+'qtr2'!D139</f>
        <v>0</v>
      </c>
      <c r="E35" s="149" t="s">
        <v>21</v>
      </c>
      <c r="F35" s="84">
        <f>+'qtr3'!D139</f>
        <v>0</v>
      </c>
      <c r="G35" s="149" t="s">
        <v>21</v>
      </c>
      <c r="H35" s="84">
        <f>+'qtr4'!D139</f>
        <v>0</v>
      </c>
      <c r="I35" s="149" t="s">
        <v>21</v>
      </c>
      <c r="J35" s="84">
        <f>+'qtr5'!D139</f>
        <v>0</v>
      </c>
    </row>
    <row r="37" spans="1:10" x14ac:dyDescent="0.2">
      <c r="A37" s="151" t="s">
        <v>232</v>
      </c>
      <c r="B37" s="14"/>
      <c r="C37" s="14"/>
      <c r="D37" s="152" t="s">
        <v>264</v>
      </c>
      <c r="E37" s="152" t="s">
        <v>265</v>
      </c>
      <c r="F37" s="152" t="s">
        <v>266</v>
      </c>
      <c r="G37" s="152" t="s">
        <v>267</v>
      </c>
      <c r="H37" s="153" t="s">
        <v>268</v>
      </c>
      <c r="I37" s="24"/>
    </row>
    <row r="38" spans="1:10" x14ac:dyDescent="0.2">
      <c r="A38" s="154"/>
      <c r="H38" s="155"/>
    </row>
    <row r="39" spans="1:10" x14ac:dyDescent="0.2">
      <c r="A39" s="156"/>
      <c r="B39" s="157"/>
      <c r="C39" s="157"/>
      <c r="D39" s="157" t="str">
        <f>+'qtr1'!F148</f>
        <v xml:space="preserve"> </v>
      </c>
      <c r="E39" s="157" t="str">
        <f>+'qtr2'!F148</f>
        <v xml:space="preserve"> </v>
      </c>
      <c r="F39" s="157" t="str">
        <f>+'qtr3'!F148</f>
        <v xml:space="preserve"> </v>
      </c>
      <c r="G39" s="157" t="str">
        <f>+'qtr4'!F148</f>
        <v xml:space="preserve"> </v>
      </c>
      <c r="H39" s="158" t="str">
        <f>+'qtr5'!F148</f>
        <v xml:space="preserve"> </v>
      </c>
      <c r="I39" s="157"/>
    </row>
    <row r="40" spans="1:10" x14ac:dyDescent="0.2">
      <c r="A40" s="156"/>
      <c r="B40" s="157"/>
      <c r="C40" s="157"/>
      <c r="D40" s="157" t="str">
        <f>+'qtr1'!F149</f>
        <v xml:space="preserve"> </v>
      </c>
      <c r="E40" s="157" t="str">
        <f>+'qtr2'!F149</f>
        <v xml:space="preserve"> </v>
      </c>
      <c r="F40" s="157" t="str">
        <f>+'qtr3'!F149</f>
        <v xml:space="preserve"> </v>
      </c>
      <c r="G40" s="157" t="str">
        <f>+'qtr4'!F149</f>
        <v xml:space="preserve"> </v>
      </c>
      <c r="H40" s="158" t="str">
        <f>+'qtr5'!F149</f>
        <v xml:space="preserve"> </v>
      </c>
      <c r="I40" s="157"/>
    </row>
    <row r="41" spans="1:10" x14ac:dyDescent="0.2">
      <c r="A41" s="156"/>
      <c r="B41" s="157"/>
      <c r="C41" s="157"/>
      <c r="D41" s="157" t="str">
        <f>+'qtr1'!F150</f>
        <v xml:space="preserve"> </v>
      </c>
      <c r="E41" s="157" t="str">
        <f>+'qtr2'!F150</f>
        <v xml:space="preserve"> </v>
      </c>
      <c r="F41" s="157" t="str">
        <f>+'qtr3'!F150</f>
        <v xml:space="preserve"> </v>
      </c>
      <c r="G41" s="157" t="str">
        <f>+'qtr4'!F150</f>
        <v xml:space="preserve"> </v>
      </c>
      <c r="H41" s="158" t="str">
        <f>+'qtr5'!F150</f>
        <v xml:space="preserve"> </v>
      </c>
      <c r="I41" s="157"/>
    </row>
    <row r="42" spans="1:10" x14ac:dyDescent="0.2">
      <c r="A42" s="156"/>
      <c r="B42" s="157"/>
      <c r="C42" s="157"/>
      <c r="D42" s="157">
        <f>+'qtr1'!F151</f>
        <v>0</v>
      </c>
      <c r="E42" s="157">
        <f>+'qtr2'!F151</f>
        <v>0</v>
      </c>
      <c r="F42" s="157">
        <f>+'qtr3'!F151</f>
        <v>0</v>
      </c>
      <c r="G42" s="157">
        <f>+'qtr4'!F151</f>
        <v>0</v>
      </c>
      <c r="H42" s="158">
        <f>+'qtr5'!F151</f>
        <v>0</v>
      </c>
      <c r="I42" s="157"/>
    </row>
    <row r="43" spans="1:10" x14ac:dyDescent="0.2">
      <c r="A43" s="156"/>
      <c r="B43" s="157"/>
      <c r="C43" s="157"/>
      <c r="D43" s="157" t="str">
        <f>+'qtr1'!F152</f>
        <v/>
      </c>
      <c r="E43" s="157" t="str">
        <f>+'qtr2'!F152</f>
        <v/>
      </c>
      <c r="F43" s="157" t="str">
        <f>+'qtr3'!F152</f>
        <v/>
      </c>
      <c r="G43" s="157" t="str">
        <f>+'qtr4'!F152</f>
        <v/>
      </c>
      <c r="H43" s="158" t="str">
        <f>+'qtr5'!F152</f>
        <v/>
      </c>
      <c r="I43" s="157"/>
    </row>
    <row r="44" spans="1:10" x14ac:dyDescent="0.2">
      <c r="A44" s="156"/>
      <c r="B44" s="157"/>
      <c r="C44" s="157"/>
      <c r="D44" s="157" t="str">
        <f>+'qtr1'!F153</f>
        <v xml:space="preserve"> </v>
      </c>
      <c r="E44" s="157" t="str">
        <f>+'qtr2'!F153</f>
        <v xml:space="preserve"> </v>
      </c>
      <c r="F44" s="157" t="str">
        <f>+'qtr3'!F153</f>
        <v xml:space="preserve"> </v>
      </c>
      <c r="G44" s="157" t="str">
        <f>+'qtr4'!F153</f>
        <v xml:space="preserve"> </v>
      </c>
      <c r="H44" s="158" t="str">
        <f>+'qtr5'!F153</f>
        <v xml:space="preserve"> </v>
      </c>
      <c r="I44" s="157"/>
    </row>
    <row r="45" spans="1:10" x14ac:dyDescent="0.2">
      <c r="A45" s="156"/>
      <c r="B45" s="157"/>
      <c r="C45" s="157"/>
      <c r="D45" s="157" t="str">
        <f>+'qtr1'!I152</f>
        <v xml:space="preserve"> </v>
      </c>
      <c r="E45" s="157" t="str">
        <f>+'qtr2'!I152</f>
        <v xml:space="preserve"> </v>
      </c>
      <c r="F45" s="157" t="str">
        <f>+'qtr3'!I152</f>
        <v xml:space="preserve"> </v>
      </c>
      <c r="G45" s="157" t="str">
        <f>+'qtr4'!I152</f>
        <v xml:space="preserve"> </v>
      </c>
      <c r="H45" s="158" t="str">
        <f>+'qtr5'!I152</f>
        <v xml:space="preserve"> </v>
      </c>
      <c r="I45" s="157"/>
    </row>
    <row r="46" spans="1:10" x14ac:dyDescent="0.2">
      <c r="A46" s="159"/>
      <c r="B46" s="160"/>
      <c r="C46" s="160"/>
      <c r="D46" s="160" t="str">
        <f>+'qtr1'!I153</f>
        <v xml:space="preserve"> </v>
      </c>
      <c r="E46" s="160" t="str">
        <f>+'qtr2'!I153</f>
        <v xml:space="preserve"> </v>
      </c>
      <c r="F46" s="160" t="str">
        <f>+'qtr3'!I153</f>
        <v xml:space="preserve"> </v>
      </c>
      <c r="G46" s="160" t="str">
        <f>+'qtr4'!I153</f>
        <v xml:space="preserve"> </v>
      </c>
      <c r="H46" s="161" t="str">
        <f>+'qtr5'!I153</f>
        <v xml:space="preserve"> </v>
      </c>
      <c r="I46" s="157"/>
    </row>
  </sheetData>
  <phoneticPr fontId="0" type="noConversion"/>
  <hyperlinks>
    <hyperlink ref="A7" r:id="rId1" xr:uid="{00000000-0004-0000-0C00-000000000000}"/>
  </hyperlinks>
  <pageMargins left="0.75" right="0.75" top="1" bottom="1" header="0.5" footer="0.5"/>
  <pageSetup paperSize="9" scale="90"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41"/>
  <sheetViews>
    <sheetView workbookViewId="0">
      <selection sqref="A1:J41"/>
    </sheetView>
  </sheetViews>
  <sheetFormatPr defaultRowHeight="12.75" x14ac:dyDescent="0.2"/>
  <cols>
    <col min="1" max="1" width="15.42578125" customWidth="1"/>
    <col min="2" max="2" width="13" customWidth="1"/>
  </cols>
  <sheetData>
    <row r="1" spans="1:11" x14ac:dyDescent="0.2">
      <c r="A1" s="7" t="s">
        <v>668</v>
      </c>
      <c r="B1" s="228" t="s">
        <v>669</v>
      </c>
      <c r="C1" s="8"/>
      <c r="D1" s="8" t="s">
        <v>670</v>
      </c>
      <c r="E1" s="8"/>
      <c r="F1" s="8"/>
      <c r="G1" s="8"/>
      <c r="H1" s="8"/>
      <c r="I1" s="8"/>
      <c r="J1" s="8"/>
      <c r="K1" s="8"/>
    </row>
    <row r="2" spans="1:11" x14ac:dyDescent="0.2">
      <c r="A2" s="8"/>
      <c r="B2" s="229"/>
      <c r="C2" s="8"/>
      <c r="D2" s="8"/>
      <c r="E2" s="8"/>
      <c r="F2" s="8"/>
      <c r="G2" s="8"/>
      <c r="H2" s="177"/>
      <c r="I2" s="8"/>
      <c r="J2" s="230" t="s">
        <v>469</v>
      </c>
    </row>
    <row r="3" spans="1:11" x14ac:dyDescent="0.2">
      <c r="A3" s="230" t="s">
        <v>98</v>
      </c>
      <c r="B3" s="202">
        <v>12570</v>
      </c>
      <c r="C3" s="202"/>
      <c r="D3" s="8"/>
      <c r="E3" s="8"/>
      <c r="F3" s="8"/>
      <c r="G3" s="8"/>
      <c r="H3" s="230"/>
      <c r="I3" s="8"/>
      <c r="J3" s="230" t="s">
        <v>470</v>
      </c>
    </row>
    <row r="4" spans="1:11" x14ac:dyDescent="0.2">
      <c r="A4" s="230" t="s">
        <v>313</v>
      </c>
      <c r="B4" s="202">
        <v>100000</v>
      </c>
      <c r="C4" s="230"/>
      <c r="D4" s="8"/>
      <c r="E4" s="8"/>
      <c r="F4" s="8"/>
      <c r="G4" s="8"/>
      <c r="H4" s="230"/>
      <c r="I4" s="8"/>
      <c r="J4" s="8" t="s">
        <v>471</v>
      </c>
    </row>
    <row r="5" spans="1:11" x14ac:dyDescent="0.2">
      <c r="A5" s="230" t="s">
        <v>314</v>
      </c>
      <c r="B5" s="202">
        <v>37700</v>
      </c>
      <c r="C5" s="8"/>
      <c r="D5" s="8"/>
      <c r="E5" s="230">
        <f>+BRB+PA</f>
        <v>50270</v>
      </c>
      <c r="F5" s="8" t="s">
        <v>607</v>
      </c>
      <c r="G5" s="8"/>
      <c r="H5" s="230"/>
      <c r="I5" s="8"/>
      <c r="J5" s="8" t="s">
        <v>472</v>
      </c>
    </row>
    <row r="6" spans="1:11" x14ac:dyDescent="0.2">
      <c r="A6" s="230" t="s">
        <v>315</v>
      </c>
      <c r="B6" s="202">
        <f>125140-BRB</f>
        <v>87440</v>
      </c>
      <c r="C6" s="231"/>
      <c r="D6" s="8"/>
      <c r="E6" s="8" t="s">
        <v>608</v>
      </c>
      <c r="F6" s="8"/>
      <c r="G6" s="8"/>
      <c r="H6" s="230"/>
      <c r="I6" s="8"/>
      <c r="J6" s="8" t="s">
        <v>473</v>
      </c>
    </row>
    <row r="7" spans="1:11" x14ac:dyDescent="0.2">
      <c r="A7" s="230" t="s">
        <v>105</v>
      </c>
      <c r="B7" s="203">
        <v>0.2</v>
      </c>
      <c r="C7" s="230"/>
      <c r="D7" s="8"/>
      <c r="E7" s="8"/>
      <c r="F7" s="8"/>
      <c r="G7" s="8"/>
      <c r="H7" s="232"/>
      <c r="I7" s="8"/>
      <c r="J7" s="8" t="s">
        <v>474</v>
      </c>
    </row>
    <row r="8" spans="1:11" x14ac:dyDescent="0.2">
      <c r="A8" s="230" t="s">
        <v>316</v>
      </c>
      <c r="B8" s="203">
        <v>0.4</v>
      </c>
      <c r="C8" s="230"/>
      <c r="D8" s="8"/>
      <c r="E8" s="8"/>
      <c r="F8" s="8"/>
      <c r="G8" s="8"/>
      <c r="H8" s="232"/>
      <c r="I8" s="8"/>
      <c r="J8" s="8" t="s">
        <v>475</v>
      </c>
    </row>
    <row r="9" spans="1:11" x14ac:dyDescent="0.2">
      <c r="A9" s="230" t="s">
        <v>317</v>
      </c>
      <c r="B9" s="203">
        <v>0.45</v>
      </c>
      <c r="C9" s="230"/>
      <c r="D9" s="8"/>
      <c r="E9" s="8"/>
      <c r="F9" s="8"/>
      <c r="G9" s="8"/>
      <c r="H9" s="232"/>
      <c r="I9" s="8"/>
      <c r="J9" s="8" t="s">
        <v>476</v>
      </c>
    </row>
    <row r="10" spans="1:11" x14ac:dyDescent="0.2">
      <c r="A10" s="230" t="s">
        <v>352</v>
      </c>
      <c r="B10" s="202">
        <v>500</v>
      </c>
      <c r="C10" s="230"/>
      <c r="D10" s="8"/>
      <c r="E10" s="8"/>
      <c r="F10" s="8"/>
      <c r="G10" s="8"/>
      <c r="H10" s="231"/>
      <c r="I10" s="8"/>
      <c r="J10" s="8" t="s">
        <v>477</v>
      </c>
    </row>
    <row r="11" spans="1:11" x14ac:dyDescent="0.2">
      <c r="A11" s="230" t="s">
        <v>353</v>
      </c>
      <c r="B11" s="203">
        <v>8.7499999999999994E-2</v>
      </c>
      <c r="C11" s="230"/>
      <c r="D11" s="8"/>
      <c r="E11" s="8"/>
      <c r="F11" s="8"/>
      <c r="G11" s="8"/>
      <c r="H11" s="231"/>
      <c r="I11" s="8"/>
      <c r="J11" s="8" t="s">
        <v>483</v>
      </c>
    </row>
    <row r="12" spans="1:11" x14ac:dyDescent="0.2">
      <c r="A12" s="230" t="s">
        <v>354</v>
      </c>
      <c r="B12" s="203">
        <v>0.33750000000000002</v>
      </c>
      <c r="C12" s="230"/>
      <c r="D12" s="8"/>
      <c r="E12" s="8"/>
      <c r="F12" s="8"/>
      <c r="G12" s="8"/>
      <c r="H12" s="231"/>
      <c r="I12" s="8"/>
      <c r="J12" s="8" t="s">
        <v>484</v>
      </c>
    </row>
    <row r="13" spans="1:11" x14ac:dyDescent="0.2">
      <c r="A13" s="230" t="s">
        <v>355</v>
      </c>
      <c r="B13" s="203">
        <v>0.39350000000000002</v>
      </c>
      <c r="C13" s="230"/>
      <c r="D13" s="8" t="s">
        <v>609</v>
      </c>
      <c r="E13" s="8"/>
      <c r="F13" s="8"/>
      <c r="G13" s="8"/>
      <c r="H13" s="231"/>
      <c r="I13" s="8"/>
      <c r="J13" s="8" t="s">
        <v>485</v>
      </c>
    </row>
    <row r="14" spans="1:11" x14ac:dyDescent="0.2">
      <c r="A14" s="230" t="s">
        <v>318</v>
      </c>
      <c r="B14" s="202">
        <f>125*52</f>
        <v>6500</v>
      </c>
      <c r="C14" s="202">
        <f>+B14/52</f>
        <v>125</v>
      </c>
      <c r="D14" s="8">
        <v>125</v>
      </c>
      <c r="E14" s="8" t="s">
        <v>628</v>
      </c>
      <c r="F14" s="8"/>
      <c r="G14" s="8"/>
      <c r="H14" s="230"/>
      <c r="I14" s="8"/>
      <c r="J14" s="8" t="s">
        <v>526</v>
      </c>
    </row>
    <row r="15" spans="1:11" x14ac:dyDescent="0.2">
      <c r="A15" s="230" t="s">
        <v>319</v>
      </c>
      <c r="B15" s="202">
        <v>12570</v>
      </c>
      <c r="C15" s="202">
        <f>+B15/52</f>
        <v>241.73076923076923</v>
      </c>
      <c r="D15" s="8">
        <v>242</v>
      </c>
      <c r="E15" s="8" t="s">
        <v>629</v>
      </c>
      <c r="F15" s="8"/>
      <c r="G15" s="8"/>
      <c r="H15" s="230"/>
      <c r="I15" s="8"/>
      <c r="J15" s="8" t="s">
        <v>527</v>
      </c>
    </row>
    <row r="16" spans="1:11" x14ac:dyDescent="0.2">
      <c r="A16" s="230" t="s">
        <v>320</v>
      </c>
      <c r="B16" s="202">
        <v>50270</v>
      </c>
      <c r="C16" s="202">
        <f>+B16/52</f>
        <v>966.73076923076928</v>
      </c>
      <c r="D16" s="8">
        <v>967</v>
      </c>
      <c r="E16" s="8" t="s">
        <v>630</v>
      </c>
      <c r="F16" s="8"/>
      <c r="G16" s="8"/>
      <c r="H16" s="230"/>
      <c r="I16" s="8"/>
      <c r="J16" s="8" t="s">
        <v>528</v>
      </c>
    </row>
    <row r="17" spans="1:10" x14ac:dyDescent="0.2">
      <c r="A17" s="230" t="s">
        <v>87</v>
      </c>
      <c r="B17" s="203">
        <v>0.08</v>
      </c>
      <c r="C17" s="202"/>
      <c r="D17" s="8"/>
      <c r="E17" s="8"/>
      <c r="F17" s="8"/>
      <c r="G17" s="8"/>
      <c r="H17" s="8"/>
      <c r="I17" s="8"/>
      <c r="J17" s="8" t="s">
        <v>588</v>
      </c>
    </row>
    <row r="18" spans="1:10" x14ac:dyDescent="0.2">
      <c r="A18" s="230" t="s">
        <v>322</v>
      </c>
      <c r="B18" s="203">
        <v>0.02</v>
      </c>
      <c r="C18" s="230"/>
      <c r="D18" s="8"/>
      <c r="E18" s="8" t="s">
        <v>356</v>
      </c>
      <c r="F18" s="8"/>
      <c r="G18" s="8"/>
      <c r="H18" s="230"/>
      <c r="I18" s="8"/>
      <c r="J18" s="8" t="s">
        <v>589</v>
      </c>
    </row>
    <row r="19" spans="1:10" x14ac:dyDescent="0.2">
      <c r="A19" s="230" t="s">
        <v>88</v>
      </c>
      <c r="B19" s="203">
        <v>0.15</v>
      </c>
      <c r="C19" s="202"/>
      <c r="D19" s="8"/>
      <c r="E19" s="8"/>
      <c r="F19" s="8"/>
      <c r="G19" s="8"/>
      <c r="H19" s="231"/>
      <c r="I19" s="8"/>
      <c r="J19" s="8" t="s">
        <v>590</v>
      </c>
    </row>
    <row r="20" spans="1:10" x14ac:dyDescent="0.2">
      <c r="A20" s="230" t="s">
        <v>321</v>
      </c>
      <c r="B20" s="202">
        <v>5000</v>
      </c>
      <c r="C20" s="202">
        <f>+B20/52</f>
        <v>96.15384615384616</v>
      </c>
      <c r="D20" s="8">
        <v>96</v>
      </c>
      <c r="E20" s="8" t="s">
        <v>631</v>
      </c>
      <c r="F20" s="8"/>
      <c r="G20" s="8"/>
      <c r="H20" s="231"/>
      <c r="I20" s="8"/>
      <c r="J20" s="8" t="s">
        <v>591</v>
      </c>
    </row>
    <row r="21" spans="1:10" x14ac:dyDescent="0.2">
      <c r="A21" s="230" t="s">
        <v>323</v>
      </c>
      <c r="B21" s="202">
        <v>12570</v>
      </c>
      <c r="C21" s="8"/>
      <c r="D21" s="8"/>
      <c r="E21" s="8"/>
      <c r="F21" s="8"/>
      <c r="G21" s="8"/>
      <c r="H21" s="230"/>
      <c r="I21" s="8"/>
      <c r="J21" s="8" t="s">
        <v>592</v>
      </c>
    </row>
    <row r="22" spans="1:10" x14ac:dyDescent="0.2">
      <c r="A22" s="230" t="s">
        <v>324</v>
      </c>
      <c r="B22" s="202">
        <v>50270</v>
      </c>
      <c r="C22" s="8"/>
      <c r="D22" s="8"/>
      <c r="E22" s="8"/>
      <c r="F22" s="8"/>
      <c r="G22" s="8"/>
      <c r="H22" s="230"/>
      <c r="I22" s="8"/>
      <c r="J22" s="206" t="s">
        <v>593</v>
      </c>
    </row>
    <row r="23" spans="1:10" x14ac:dyDescent="0.2">
      <c r="A23" s="230" t="s">
        <v>325</v>
      </c>
      <c r="B23" s="203">
        <v>0.06</v>
      </c>
      <c r="C23" s="8"/>
      <c r="D23" s="8"/>
      <c r="E23" s="8"/>
      <c r="F23" s="8"/>
      <c r="G23" s="8"/>
      <c r="H23" s="8"/>
      <c r="I23" s="8"/>
      <c r="J23" s="206" t="s">
        <v>594</v>
      </c>
    </row>
    <row r="24" spans="1:10" x14ac:dyDescent="0.2">
      <c r="A24" s="230" t="s">
        <v>326</v>
      </c>
      <c r="B24" s="203">
        <v>0.02</v>
      </c>
      <c r="C24" s="8"/>
      <c r="D24" s="8"/>
      <c r="E24" s="8"/>
      <c r="F24" s="8"/>
      <c r="G24" s="8"/>
      <c r="H24" s="8"/>
      <c r="I24" s="8"/>
      <c r="J24" s="206" t="s">
        <v>595</v>
      </c>
    </row>
    <row r="25" spans="1:10" ht="12.75" customHeight="1" x14ac:dyDescent="0.2">
      <c r="A25" s="230" t="s">
        <v>357</v>
      </c>
      <c r="B25" s="202">
        <v>0</v>
      </c>
      <c r="C25" s="8"/>
      <c r="D25" s="8"/>
      <c r="E25" s="233" t="s">
        <v>671</v>
      </c>
      <c r="F25" s="233"/>
      <c r="G25" s="233"/>
      <c r="H25" s="233"/>
      <c r="I25" s="8"/>
      <c r="J25" s="206" t="s">
        <v>596</v>
      </c>
    </row>
    <row r="26" spans="1:10" x14ac:dyDescent="0.2">
      <c r="A26" s="230" t="s">
        <v>358</v>
      </c>
      <c r="B26" s="202">
        <v>0</v>
      </c>
      <c r="C26" s="8"/>
      <c r="D26" s="8"/>
      <c r="E26" s="233"/>
      <c r="F26" s="233"/>
      <c r="G26" s="233"/>
      <c r="H26" s="233"/>
      <c r="I26" s="8"/>
      <c r="J26" s="8" t="s">
        <v>605</v>
      </c>
    </row>
    <row r="27" spans="1:10" x14ac:dyDescent="0.2">
      <c r="A27" s="230" t="s">
        <v>327</v>
      </c>
      <c r="B27" s="202">
        <v>3000</v>
      </c>
      <c r="C27" s="8"/>
      <c r="D27" s="8"/>
      <c r="E27" s="8"/>
      <c r="F27" s="8"/>
      <c r="G27" s="8"/>
      <c r="H27" s="8"/>
      <c r="I27" s="8"/>
      <c r="J27" s="8" t="s">
        <v>606</v>
      </c>
    </row>
    <row r="28" spans="1:10" x14ac:dyDescent="0.2">
      <c r="A28" s="230" t="s">
        <v>328</v>
      </c>
      <c r="B28" s="203">
        <v>0.18</v>
      </c>
      <c r="C28" s="8"/>
      <c r="D28" s="8"/>
      <c r="E28" s="8"/>
      <c r="F28" s="8"/>
      <c r="G28" s="8"/>
      <c r="H28" s="8"/>
      <c r="I28" s="8"/>
      <c r="J28" s="8" t="s">
        <v>632</v>
      </c>
    </row>
    <row r="29" spans="1:10" x14ac:dyDescent="0.2">
      <c r="A29" s="230" t="s">
        <v>329</v>
      </c>
      <c r="B29" s="203">
        <v>0.24</v>
      </c>
      <c r="C29" s="8"/>
      <c r="D29" s="8"/>
      <c r="E29" s="8"/>
      <c r="F29" s="8"/>
      <c r="G29" s="8"/>
      <c r="H29" s="8"/>
      <c r="I29" s="8"/>
      <c r="J29" s="8" t="s">
        <v>633</v>
      </c>
    </row>
    <row r="30" spans="1:10" x14ac:dyDescent="0.2">
      <c r="A30" s="230" t="s">
        <v>365</v>
      </c>
      <c r="B30" s="203">
        <v>0.18</v>
      </c>
      <c r="C30" s="8"/>
      <c r="D30" s="8"/>
      <c r="E30" s="8"/>
      <c r="F30" s="8"/>
      <c r="G30" s="8"/>
      <c r="H30" s="8"/>
      <c r="I30" s="8"/>
      <c r="J30" s="8" t="s">
        <v>672</v>
      </c>
    </row>
    <row r="31" spans="1:10" x14ac:dyDescent="0.2">
      <c r="A31" s="230" t="s">
        <v>366</v>
      </c>
      <c r="B31" s="203">
        <v>0.24</v>
      </c>
      <c r="C31" s="8"/>
      <c r="D31" s="8"/>
      <c r="E31" s="8"/>
      <c r="F31" s="8"/>
      <c r="G31" s="8"/>
      <c r="H31" s="8"/>
      <c r="I31" s="8"/>
      <c r="J31" s="8" t="s">
        <v>673</v>
      </c>
    </row>
    <row r="32" spans="1:10" x14ac:dyDescent="0.2">
      <c r="A32" s="230" t="s">
        <v>634</v>
      </c>
      <c r="B32" s="203">
        <v>0.19</v>
      </c>
      <c r="C32" s="8"/>
      <c r="D32" s="8"/>
      <c r="E32" s="8" t="s">
        <v>610</v>
      </c>
      <c r="F32" s="8"/>
      <c r="G32" s="8"/>
      <c r="H32" s="8"/>
      <c r="I32" s="8"/>
      <c r="J32" s="8"/>
    </row>
    <row r="33" spans="1:10" x14ac:dyDescent="0.2">
      <c r="A33" s="230" t="s">
        <v>635</v>
      </c>
      <c r="B33" s="203">
        <v>0.26500000000000001</v>
      </c>
      <c r="C33" s="8"/>
      <c r="D33" s="8"/>
      <c r="E33" s="8" t="s">
        <v>611</v>
      </c>
      <c r="F33" s="8"/>
      <c r="G33" s="8"/>
      <c r="H33" s="8"/>
      <c r="I33" s="8"/>
      <c r="J33" s="8"/>
    </row>
    <row r="34" spans="1:10" x14ac:dyDescent="0.2">
      <c r="A34" s="230" t="s">
        <v>636</v>
      </c>
      <c r="B34" s="203">
        <v>0.25</v>
      </c>
      <c r="C34" s="8"/>
      <c r="D34" s="8"/>
      <c r="E34" s="8" t="s">
        <v>612</v>
      </c>
      <c r="F34" s="8"/>
      <c r="G34" s="8"/>
      <c r="H34" s="8"/>
      <c r="I34" s="8"/>
      <c r="J34" s="8"/>
    </row>
    <row r="35" spans="1:10" x14ac:dyDescent="0.2">
      <c r="A35" s="8" t="s">
        <v>359</v>
      </c>
      <c r="B35" s="202">
        <v>10500</v>
      </c>
      <c r="C35" s="8"/>
      <c r="D35" s="8"/>
      <c r="E35" s="8" t="s">
        <v>360</v>
      </c>
      <c r="F35" s="8"/>
      <c r="G35" s="8"/>
      <c r="H35" s="177"/>
      <c r="I35" s="8"/>
      <c r="J35" s="8"/>
    </row>
    <row r="36" spans="1:10" x14ac:dyDescent="0.2">
      <c r="A36" s="8" t="s">
        <v>361</v>
      </c>
      <c r="B36" s="202">
        <v>5000</v>
      </c>
      <c r="C36" s="8"/>
      <c r="D36" s="8"/>
      <c r="E36" s="8"/>
      <c r="F36" s="8"/>
      <c r="G36" s="8"/>
      <c r="H36" s="177"/>
      <c r="I36" s="8"/>
      <c r="J36" s="8"/>
    </row>
    <row r="37" spans="1:10" x14ac:dyDescent="0.2">
      <c r="A37" s="8" t="s">
        <v>362</v>
      </c>
      <c r="B37" s="202">
        <v>1000</v>
      </c>
      <c r="C37" s="8"/>
      <c r="D37" s="8"/>
      <c r="E37" s="8"/>
      <c r="F37" s="8"/>
      <c r="G37" s="8"/>
      <c r="H37" s="177"/>
      <c r="I37" s="8"/>
      <c r="J37" s="8"/>
    </row>
    <row r="38" spans="1:10" x14ac:dyDescent="0.2">
      <c r="A38" s="8" t="s">
        <v>363</v>
      </c>
      <c r="B38" s="202">
        <v>500</v>
      </c>
      <c r="C38" s="8"/>
      <c r="D38" s="8"/>
      <c r="E38" s="8"/>
      <c r="F38" s="8"/>
      <c r="G38" s="8"/>
      <c r="H38" s="177"/>
      <c r="I38" s="8"/>
      <c r="J38" s="8"/>
    </row>
    <row r="39" spans="1:10" x14ac:dyDescent="0.2">
      <c r="A39" s="8"/>
      <c r="B39" s="202"/>
      <c r="C39" s="8"/>
      <c r="D39" s="8"/>
      <c r="E39" s="8"/>
      <c r="F39" s="8"/>
      <c r="G39" s="8"/>
      <c r="H39" s="177"/>
      <c r="I39" s="8"/>
      <c r="J39" s="8"/>
    </row>
    <row r="40" spans="1:10" x14ac:dyDescent="0.2">
      <c r="A40" s="7" t="s">
        <v>364</v>
      </c>
      <c r="B40" s="202"/>
      <c r="C40" s="8"/>
      <c r="D40" s="8"/>
      <c r="E40" s="8"/>
      <c r="F40" s="8"/>
      <c r="G40" s="8"/>
      <c r="H40" s="177"/>
      <c r="I40" s="8"/>
      <c r="J40" s="8"/>
    </row>
    <row r="41" spans="1:10" x14ac:dyDescent="0.2">
      <c r="A41" s="7" t="s">
        <v>478</v>
      </c>
      <c r="B41" s="202"/>
      <c r="C41" s="8"/>
      <c r="D41" s="8"/>
      <c r="E41" s="8"/>
      <c r="F41" s="8"/>
      <c r="G41" s="8"/>
      <c r="H41" s="230"/>
      <c r="I41" s="8"/>
      <c r="J41" s="8"/>
    </row>
  </sheetData>
  <sheetProtection selectLockedCells="1" selectUnlockedCells="1"/>
  <mergeCells count="1">
    <mergeCell ref="E25:H26"/>
  </mergeCell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75"/>
  <sheetViews>
    <sheetView workbookViewId="0">
      <selection activeCell="N31" sqref="N31"/>
    </sheetView>
  </sheetViews>
  <sheetFormatPr defaultRowHeight="12.75" x14ac:dyDescent="0.2"/>
  <cols>
    <col min="1" max="1" width="21.42578125" style="185" customWidth="1"/>
    <col min="2" max="3" width="11.42578125" style="185" customWidth="1"/>
    <col min="4" max="4" width="11.28515625" style="185" bestFit="1" customWidth="1"/>
    <col min="5" max="16384" width="9.140625" style="185"/>
  </cols>
  <sheetData>
    <row r="1" spans="1:4" x14ac:dyDescent="0.2">
      <c r="A1" s="185" t="s">
        <v>442</v>
      </c>
    </row>
    <row r="2" spans="1:4" x14ac:dyDescent="0.2">
      <c r="A2" s="185" t="s">
        <v>443</v>
      </c>
    </row>
    <row r="3" spans="1:4" x14ac:dyDescent="0.2">
      <c r="A3" s="185" t="s">
        <v>444</v>
      </c>
    </row>
    <row r="5" spans="1:4" x14ac:dyDescent="0.2">
      <c r="A5" s="185" t="s">
        <v>445</v>
      </c>
    </row>
    <row r="7" spans="1:4" x14ac:dyDescent="0.2">
      <c r="B7" s="185" t="s">
        <v>112</v>
      </c>
      <c r="C7" s="185" t="s">
        <v>113</v>
      </c>
    </row>
    <row r="9" spans="1:4" x14ac:dyDescent="0.2">
      <c r="A9" s="185" t="s">
        <v>446</v>
      </c>
      <c r="B9" s="186">
        <f>+'performance summary'!G111</f>
        <v>0</v>
      </c>
      <c r="C9" s="186">
        <f>+'performance summary'!H111</f>
        <v>0</v>
      </c>
      <c r="D9" s="186"/>
    </row>
    <row r="10" spans="1:4" x14ac:dyDescent="0.2">
      <c r="A10" s="185" t="s">
        <v>447</v>
      </c>
      <c r="B10" s="186">
        <f>+'performance summary'!G112</f>
        <v>0</v>
      </c>
      <c r="C10" s="186">
        <f>+'performance summary'!H112</f>
        <v>0</v>
      </c>
      <c r="D10" s="186"/>
    </row>
    <row r="11" spans="1:4" x14ac:dyDescent="0.2">
      <c r="A11" s="185" t="s">
        <v>448</v>
      </c>
      <c r="B11" s="186">
        <f>+'performance summary'!G115</f>
        <v>0</v>
      </c>
      <c r="C11" s="186">
        <f>+'performance summary'!H115</f>
        <v>0</v>
      </c>
      <c r="D11" s="186"/>
    </row>
    <row r="12" spans="1:4" x14ac:dyDescent="0.2">
      <c r="B12" s="186"/>
      <c r="C12" s="186"/>
      <c r="D12" s="186"/>
    </row>
    <row r="13" spans="1:4" x14ac:dyDescent="0.2">
      <c r="A13" s="185" t="s">
        <v>449</v>
      </c>
      <c r="B13" s="186">
        <v>0</v>
      </c>
      <c r="C13" s="186"/>
      <c r="D13" s="186"/>
    </row>
    <row r="14" spans="1:4" x14ac:dyDescent="0.2">
      <c r="A14" s="185" t="s">
        <v>637</v>
      </c>
      <c r="B14" s="186">
        <f>+'performance summary'!H95</f>
        <v>12</v>
      </c>
      <c r="C14" s="186"/>
      <c r="D14" s="186"/>
    </row>
    <row r="15" spans="1:4" x14ac:dyDescent="0.2">
      <c r="B15" s="186"/>
      <c r="C15" s="186"/>
      <c r="D15" s="186"/>
    </row>
    <row r="16" spans="1:4" x14ac:dyDescent="0.2">
      <c r="A16" s="185" t="s">
        <v>450</v>
      </c>
      <c r="B16" s="186"/>
      <c r="C16" s="186"/>
      <c r="D16" s="186"/>
    </row>
    <row r="17" spans="1:4" x14ac:dyDescent="0.2">
      <c r="B17" s="186"/>
      <c r="C17" s="186"/>
      <c r="D17" s="186"/>
    </row>
    <row r="18" spans="1:4" x14ac:dyDescent="0.2">
      <c r="A18" s="185" t="s">
        <v>446</v>
      </c>
      <c r="B18" s="186">
        <f>+B9/12*$B$13</f>
        <v>0</v>
      </c>
      <c r="C18" s="186">
        <f>+C9/12*$B$13</f>
        <v>0</v>
      </c>
      <c r="D18" s="186"/>
    </row>
    <row r="19" spans="1:4" x14ac:dyDescent="0.2">
      <c r="A19" s="185" t="s">
        <v>447</v>
      </c>
      <c r="B19" s="186">
        <f>+B10/12*$B$13</f>
        <v>0</v>
      </c>
      <c r="C19" s="186">
        <f>+C10/12*$B$13</f>
        <v>0</v>
      </c>
      <c r="D19" s="186"/>
    </row>
    <row r="20" spans="1:4" x14ac:dyDescent="0.2">
      <c r="A20" s="185" t="s">
        <v>448</v>
      </c>
      <c r="B20" s="186">
        <f>+B11</f>
        <v>0</v>
      </c>
      <c r="C20" s="186">
        <f>+C11</f>
        <v>0</v>
      </c>
      <c r="D20" s="186"/>
    </row>
    <row r="21" spans="1:4" x14ac:dyDescent="0.2">
      <c r="B21" s="186"/>
      <c r="C21" s="186"/>
      <c r="D21" s="186"/>
    </row>
    <row r="22" spans="1:4" x14ac:dyDescent="0.2">
      <c r="A22" s="185" t="s">
        <v>451</v>
      </c>
      <c r="B22" s="186"/>
      <c r="C22" s="186"/>
      <c r="D22" s="186"/>
    </row>
    <row r="23" spans="1:4" x14ac:dyDescent="0.2">
      <c r="B23" s="186"/>
      <c r="C23" s="186"/>
      <c r="D23" s="186"/>
    </row>
    <row r="24" spans="1:4" x14ac:dyDescent="0.2">
      <c r="A24" s="183" t="s">
        <v>98</v>
      </c>
      <c r="B24" s="186">
        <f>PA</f>
        <v>12570</v>
      </c>
      <c r="C24" s="186" t="str">
        <f>CONCATENATE("prorata",A24)</f>
        <v>prorataPA</v>
      </c>
      <c r="D24" s="186">
        <f>+B24/$B$14*$B$13</f>
        <v>0</v>
      </c>
    </row>
    <row r="25" spans="1:4" x14ac:dyDescent="0.2">
      <c r="A25" s="183" t="s">
        <v>313</v>
      </c>
      <c r="B25" s="186">
        <f>Abate</f>
        <v>100000</v>
      </c>
      <c r="C25" s="186" t="str">
        <f t="shared" ref="C25:C28" si="0">CONCATENATE("prorata",A25)</f>
        <v>prorataAbate</v>
      </c>
      <c r="D25" s="186">
        <f>+B25/$B$14*$B$13</f>
        <v>0</v>
      </c>
    </row>
    <row r="26" spans="1:4" x14ac:dyDescent="0.2">
      <c r="A26" s="183" t="s">
        <v>314</v>
      </c>
      <c r="B26" s="186">
        <f>BRB</f>
        <v>37700</v>
      </c>
      <c r="C26" s="186" t="str">
        <f t="shared" si="0"/>
        <v>prorataBRB</v>
      </c>
      <c r="D26" s="186">
        <f>+B26/$B$14*$B$13</f>
        <v>0</v>
      </c>
    </row>
    <row r="27" spans="1:4" x14ac:dyDescent="0.2">
      <c r="A27" s="183" t="s">
        <v>315</v>
      </c>
      <c r="B27" s="186">
        <f>HRB</f>
        <v>87440</v>
      </c>
      <c r="C27" s="186" t="str">
        <f t="shared" si="0"/>
        <v>prorataHRB</v>
      </c>
      <c r="D27" s="186">
        <f>+B27/$B$14*$B$13</f>
        <v>0</v>
      </c>
    </row>
    <row r="28" spans="1:4" x14ac:dyDescent="0.2">
      <c r="A28" s="183" t="s">
        <v>352</v>
      </c>
      <c r="B28" s="186">
        <f>Divallce</f>
        <v>500</v>
      </c>
      <c r="C28" s="186" t="str">
        <f t="shared" si="0"/>
        <v>prorataDivallce</v>
      </c>
      <c r="D28" s="186">
        <f>+B28/$B$14*$B$13</f>
        <v>0</v>
      </c>
    </row>
    <row r="31" spans="1:4" x14ac:dyDescent="0.2">
      <c r="A31" s="185" t="s">
        <v>77</v>
      </c>
    </row>
    <row r="33" spans="1:8" x14ac:dyDescent="0.2">
      <c r="A33" s="185" t="s">
        <v>640</v>
      </c>
    </row>
    <row r="35" spans="1:8" x14ac:dyDescent="0.2">
      <c r="C35" s="204"/>
    </row>
    <row r="47" spans="1:8" x14ac:dyDescent="0.2">
      <c r="A47" s="7" t="s">
        <v>613</v>
      </c>
      <c r="B47" s="84"/>
      <c r="H47" s="182"/>
    </row>
    <row r="48" spans="1:8" x14ac:dyDescent="0.2">
      <c r="A48" s="8"/>
      <c r="B48" s="84"/>
    </row>
    <row r="49" spans="1:3" x14ac:dyDescent="0.2">
      <c r="A49" s="7" t="s">
        <v>367</v>
      </c>
      <c r="B49" s="84"/>
      <c r="C49" s="187"/>
    </row>
    <row r="50" spans="1:3" x14ac:dyDescent="0.2">
      <c r="A50" s="8"/>
      <c r="B50" s="84"/>
      <c r="C50" s="187"/>
    </row>
    <row r="51" spans="1:3" x14ac:dyDescent="0.2">
      <c r="A51" s="8" t="s">
        <v>368</v>
      </c>
      <c r="B51" s="187">
        <f>+B18</f>
        <v>0</v>
      </c>
      <c r="C51" s="187">
        <f>+C18</f>
        <v>0</v>
      </c>
    </row>
    <row r="52" spans="1:3" x14ac:dyDescent="0.2">
      <c r="A52" s="8" t="s">
        <v>480</v>
      </c>
      <c r="B52" s="187">
        <v>0</v>
      </c>
      <c r="C52" s="187">
        <v>0</v>
      </c>
    </row>
    <row r="53" spans="1:3" x14ac:dyDescent="0.2">
      <c r="A53" s="8" t="s">
        <v>369</v>
      </c>
      <c r="B53" s="187">
        <f>+B19</f>
        <v>0</v>
      </c>
      <c r="C53" s="187">
        <f>+C19</f>
        <v>0</v>
      </c>
    </row>
    <row r="54" spans="1:3" x14ac:dyDescent="0.2">
      <c r="A54" s="8" t="s">
        <v>370</v>
      </c>
      <c r="B54" s="187">
        <v>0</v>
      </c>
      <c r="C54" s="187">
        <v>0</v>
      </c>
    </row>
    <row r="55" spans="1:3" x14ac:dyDescent="0.2">
      <c r="A55" s="8" t="s">
        <v>371</v>
      </c>
      <c r="B55" s="187">
        <v>0</v>
      </c>
      <c r="C55" s="187">
        <v>0</v>
      </c>
    </row>
    <row r="56" spans="1:3" x14ac:dyDescent="0.2">
      <c r="A56" s="8" t="s">
        <v>372</v>
      </c>
      <c r="B56" s="187">
        <f>+B20</f>
        <v>0</v>
      </c>
      <c r="C56" s="187">
        <f>+C20</f>
        <v>0</v>
      </c>
    </row>
    <row r="57" spans="1:3" x14ac:dyDescent="0.2">
      <c r="A57" s="8" t="s">
        <v>481</v>
      </c>
      <c r="B57" s="187">
        <v>0</v>
      </c>
      <c r="C57" s="187">
        <v>0</v>
      </c>
    </row>
    <row r="58" spans="1:3" x14ac:dyDescent="0.2">
      <c r="A58" s="8" t="s">
        <v>374</v>
      </c>
      <c r="B58" s="187">
        <v>0</v>
      </c>
      <c r="C58" s="187">
        <v>0</v>
      </c>
    </row>
    <row r="59" spans="1:3" x14ac:dyDescent="0.2">
      <c r="A59" s="8" t="s">
        <v>375</v>
      </c>
      <c r="B59" s="187">
        <f>+'performance summary'!H51</f>
        <v>0</v>
      </c>
      <c r="C59" s="187">
        <v>0</v>
      </c>
    </row>
    <row r="60" spans="1:3" x14ac:dyDescent="0.2">
      <c r="A60" s="8" t="s">
        <v>479</v>
      </c>
      <c r="B60" s="84">
        <v>0</v>
      </c>
      <c r="C60" s="84">
        <v>0</v>
      </c>
    </row>
    <row r="61" spans="1:3" x14ac:dyDescent="0.2">
      <c r="A61" s="8" t="s">
        <v>614</v>
      </c>
      <c r="B61" s="84">
        <v>1</v>
      </c>
      <c r="C61" s="84">
        <v>1</v>
      </c>
    </row>
    <row r="62" spans="1:3" x14ac:dyDescent="0.2">
      <c r="A62" s="8"/>
      <c r="B62" s="84"/>
      <c r="C62" s="84"/>
    </row>
    <row r="63" spans="1:3" x14ac:dyDescent="0.2">
      <c r="A63" s="8"/>
      <c r="B63" s="84"/>
      <c r="C63" s="84"/>
    </row>
    <row r="64" spans="1:3" x14ac:dyDescent="0.2">
      <c r="A64" s="8"/>
      <c r="B64" s="84"/>
      <c r="C64" s="84"/>
    </row>
    <row r="65" spans="1:3" x14ac:dyDescent="0.2">
      <c r="A65" s="7" t="s">
        <v>376</v>
      </c>
      <c r="B65" s="84"/>
      <c r="C65" s="84"/>
    </row>
    <row r="66" spans="1:3" x14ac:dyDescent="0.2">
      <c r="A66" s="8"/>
      <c r="B66" s="84"/>
      <c r="C66" s="84"/>
    </row>
    <row r="67" spans="1:3" x14ac:dyDescent="0.2">
      <c r="A67" s="8" t="s">
        <v>438</v>
      </c>
      <c r="B67" s="84">
        <f>+B283</f>
        <v>0</v>
      </c>
      <c r="C67" s="84">
        <f>+C283</f>
        <v>0</v>
      </c>
    </row>
    <row r="68" spans="1:3" x14ac:dyDescent="0.2">
      <c r="A68" s="8" t="s">
        <v>377</v>
      </c>
      <c r="B68" s="84">
        <f>+B284</f>
        <v>0</v>
      </c>
      <c r="C68" s="84">
        <f>+C284</f>
        <v>0</v>
      </c>
    </row>
    <row r="69" spans="1:3" x14ac:dyDescent="0.2">
      <c r="A69" s="8" t="s">
        <v>378</v>
      </c>
      <c r="B69" s="84"/>
      <c r="C69" s="84"/>
    </row>
    <row r="70" spans="1:3" x14ac:dyDescent="0.2">
      <c r="A70" s="8" t="s">
        <v>379</v>
      </c>
      <c r="B70" s="84">
        <f>+B301</f>
        <v>0</v>
      </c>
      <c r="C70" s="84">
        <f>+C301</f>
        <v>0</v>
      </c>
    </row>
    <row r="71" spans="1:3" x14ac:dyDescent="0.2">
      <c r="A71" s="8" t="s">
        <v>380</v>
      </c>
      <c r="B71" s="84">
        <f>+B310</f>
        <v>0</v>
      </c>
      <c r="C71" s="84">
        <f>+C310</f>
        <v>0</v>
      </c>
    </row>
    <row r="72" spans="1:3" x14ac:dyDescent="0.2">
      <c r="A72" s="8" t="s">
        <v>381</v>
      </c>
      <c r="B72" s="84"/>
      <c r="C72" s="84"/>
    </row>
    <row r="73" spans="1:3" x14ac:dyDescent="0.2">
      <c r="A73" s="8" t="s">
        <v>382</v>
      </c>
      <c r="B73" s="84">
        <f>+B316</f>
        <v>0</v>
      </c>
      <c r="C73" s="84">
        <f>+C316</f>
        <v>0</v>
      </c>
    </row>
    <row r="74" spans="1:3" x14ac:dyDescent="0.2">
      <c r="A74" s="8" t="s">
        <v>383</v>
      </c>
      <c r="B74" s="84">
        <f>+B335</f>
        <v>0</v>
      </c>
      <c r="C74" s="84">
        <f>+C335</f>
        <v>0</v>
      </c>
    </row>
    <row r="75" spans="1:3" x14ac:dyDescent="0.2">
      <c r="A75" s="8" t="s">
        <v>439</v>
      </c>
      <c r="B75" s="84">
        <f>+B363</f>
        <v>0</v>
      </c>
      <c r="C75" s="84">
        <f>+C363</f>
        <v>0</v>
      </c>
    </row>
    <row r="76" spans="1:3" x14ac:dyDescent="0.2">
      <c r="A76" s="8" t="s">
        <v>98</v>
      </c>
      <c r="B76" s="84">
        <f>+B98</f>
        <v>12570</v>
      </c>
      <c r="C76" s="84">
        <f>+C98</f>
        <v>12570</v>
      </c>
    </row>
    <row r="77" spans="1:3" x14ac:dyDescent="0.2">
      <c r="A77" s="8" t="s">
        <v>458</v>
      </c>
      <c r="B77" s="84">
        <f>+B147</f>
        <v>0</v>
      </c>
      <c r="C77" s="84">
        <f>+C147</f>
        <v>0</v>
      </c>
    </row>
    <row r="78" spans="1:3" x14ac:dyDescent="0.2">
      <c r="A78" s="8" t="s">
        <v>615</v>
      </c>
      <c r="B78" s="84">
        <f>+B375</f>
        <v>0</v>
      </c>
      <c r="C78" s="84">
        <f>+C375</f>
        <v>0</v>
      </c>
    </row>
    <row r="79" spans="1:3" x14ac:dyDescent="0.2">
      <c r="A79" s="8"/>
      <c r="B79" s="84"/>
      <c r="C79" s="84"/>
    </row>
    <row r="80" spans="1:3" x14ac:dyDescent="0.2">
      <c r="A80" s="8"/>
      <c r="B80" s="84"/>
      <c r="C80" s="84"/>
    </row>
    <row r="81" spans="1:3" x14ac:dyDescent="0.2">
      <c r="A81" s="7" t="s">
        <v>384</v>
      </c>
      <c r="B81" s="84"/>
      <c r="C81" s="84"/>
    </row>
    <row r="82" spans="1:3" x14ac:dyDescent="0.2">
      <c r="A82" s="8"/>
      <c r="B82" s="84"/>
      <c r="C82" s="84"/>
    </row>
    <row r="83" spans="1:3" x14ac:dyDescent="0.2">
      <c r="A83" s="8" t="s">
        <v>368</v>
      </c>
      <c r="B83" s="84">
        <f>+B51</f>
        <v>0</v>
      </c>
      <c r="C83" s="84">
        <f>+C51</f>
        <v>0</v>
      </c>
    </row>
    <row r="84" spans="1:3" x14ac:dyDescent="0.2">
      <c r="A84" s="8" t="s">
        <v>369</v>
      </c>
      <c r="B84" s="84">
        <f t="shared" ref="B84:C87" si="1">+B53</f>
        <v>0</v>
      </c>
      <c r="C84" s="84">
        <f t="shared" si="1"/>
        <v>0</v>
      </c>
    </row>
    <row r="85" spans="1:3" x14ac:dyDescent="0.2">
      <c r="A85" s="8" t="s">
        <v>370</v>
      </c>
      <c r="B85" s="84">
        <f t="shared" si="1"/>
        <v>0</v>
      </c>
      <c r="C85" s="84">
        <f t="shared" si="1"/>
        <v>0</v>
      </c>
    </row>
    <row r="86" spans="1:3" x14ac:dyDescent="0.2">
      <c r="A86" s="8" t="s">
        <v>371</v>
      </c>
      <c r="B86" s="84">
        <f t="shared" si="1"/>
        <v>0</v>
      </c>
      <c r="C86" s="84">
        <f t="shared" si="1"/>
        <v>0</v>
      </c>
    </row>
    <row r="87" spans="1:3" x14ac:dyDescent="0.2">
      <c r="A87" s="8" t="s">
        <v>372</v>
      </c>
      <c r="B87" s="84">
        <f t="shared" si="1"/>
        <v>0</v>
      </c>
      <c r="C87" s="84">
        <f t="shared" si="1"/>
        <v>0</v>
      </c>
    </row>
    <row r="88" spans="1:3" x14ac:dyDescent="0.2">
      <c r="A88" s="8"/>
      <c r="B88" s="84"/>
      <c r="C88" s="84"/>
    </row>
    <row r="89" spans="1:3" x14ac:dyDescent="0.2">
      <c r="A89" s="8" t="s">
        <v>104</v>
      </c>
      <c r="B89" s="84">
        <f>SUM(B83:B87)</f>
        <v>0</v>
      </c>
      <c r="C89" s="84">
        <f>SUM(C83:C87)</f>
        <v>0</v>
      </c>
    </row>
    <row r="90" spans="1:3" x14ac:dyDescent="0.2">
      <c r="A90" s="8"/>
      <c r="B90" s="84"/>
      <c r="C90" s="84"/>
    </row>
    <row r="91" spans="1:3" x14ac:dyDescent="0.2">
      <c r="A91" s="8" t="s">
        <v>459</v>
      </c>
      <c r="B91" s="84"/>
      <c r="C91" s="84"/>
    </row>
    <row r="92" spans="1:3" x14ac:dyDescent="0.2">
      <c r="A92" s="8"/>
      <c r="B92" s="84"/>
      <c r="C92" s="84"/>
    </row>
    <row r="93" spans="1:3" x14ac:dyDescent="0.2">
      <c r="A93" s="8" t="s">
        <v>385</v>
      </c>
      <c r="B93" s="84">
        <f>PA</f>
        <v>12570</v>
      </c>
      <c r="C93" s="84">
        <f>PA</f>
        <v>12570</v>
      </c>
    </row>
    <row r="94" spans="1:3" x14ac:dyDescent="0.2">
      <c r="A94" s="8" t="s">
        <v>386</v>
      </c>
      <c r="B94" s="84">
        <f>+B60</f>
        <v>0</v>
      </c>
      <c r="C94" s="84">
        <f>+C60</f>
        <v>0</v>
      </c>
    </row>
    <row r="95" spans="1:3" x14ac:dyDescent="0.2">
      <c r="A95" s="8" t="s">
        <v>387</v>
      </c>
      <c r="B95" s="84">
        <f>+B94+B93</f>
        <v>12570</v>
      </c>
      <c r="C95" s="84">
        <f>+C94+C93</f>
        <v>12570</v>
      </c>
    </row>
    <row r="96" spans="1:3" x14ac:dyDescent="0.2">
      <c r="A96" s="8"/>
      <c r="B96" s="84"/>
      <c r="C96" s="84"/>
    </row>
    <row r="97" spans="1:3" x14ac:dyDescent="0.2">
      <c r="A97" s="8" t="s">
        <v>388</v>
      </c>
      <c r="B97" s="84">
        <f>IF(B89&lt;Abate,0,(B89-Abate)/2)</f>
        <v>0</v>
      </c>
      <c r="C97" s="84">
        <f>IF(C89&lt;Abate,0,(C89-Abate)/2)</f>
        <v>0</v>
      </c>
    </row>
    <row r="98" spans="1:3" x14ac:dyDescent="0.2">
      <c r="A98" s="8" t="s">
        <v>389</v>
      </c>
      <c r="B98" s="84">
        <f>IF(B97&gt;B95,0,B95-B97)</f>
        <v>12570</v>
      </c>
      <c r="C98" s="84">
        <f>IF(C97&gt;C95,0,C95-C97)</f>
        <v>12570</v>
      </c>
    </row>
    <row r="99" spans="1:3" x14ac:dyDescent="0.2">
      <c r="A99" s="8"/>
      <c r="B99" s="84"/>
      <c r="C99" s="84"/>
    </row>
    <row r="100" spans="1:3" x14ac:dyDescent="0.2">
      <c r="A100" s="8" t="s">
        <v>390</v>
      </c>
      <c r="B100" s="84"/>
      <c r="C100" s="84"/>
    </row>
    <row r="101" spans="1:3" x14ac:dyDescent="0.2">
      <c r="A101" s="8"/>
      <c r="B101" s="84"/>
      <c r="C101" s="84"/>
    </row>
    <row r="102" spans="1:3" x14ac:dyDescent="0.2">
      <c r="A102" s="8" t="s">
        <v>104</v>
      </c>
      <c r="B102" s="84">
        <f>+B89</f>
        <v>0</v>
      </c>
      <c r="C102" s="84">
        <f>+C89</f>
        <v>0</v>
      </c>
    </row>
    <row r="103" spans="1:3" x14ac:dyDescent="0.2">
      <c r="A103" s="8"/>
      <c r="B103" s="84"/>
      <c r="C103" s="84"/>
    </row>
    <row r="104" spans="1:3" x14ac:dyDescent="0.2">
      <c r="A104" s="8" t="s">
        <v>98</v>
      </c>
      <c r="B104" s="84">
        <f>IF(B102&lt;B98,B102,B98)</f>
        <v>0</v>
      </c>
      <c r="C104" s="84">
        <f>IF(C102&lt;C98,C102,C98)</f>
        <v>0</v>
      </c>
    </row>
    <row r="105" spans="1:3" x14ac:dyDescent="0.2">
      <c r="A105" s="8" t="s">
        <v>105</v>
      </c>
      <c r="B105" s="84">
        <f>IF(B102&lt;(B98+(BRB+B58)),B102-B104,(BRB+B58))</f>
        <v>0</v>
      </c>
      <c r="C105" s="84">
        <f>IF(C102&lt;(C98+(BRB+C58)),C102-C104,(BRB+C58))</f>
        <v>0</v>
      </c>
    </row>
    <row r="106" spans="1:3" x14ac:dyDescent="0.2">
      <c r="A106" s="8" t="s">
        <v>316</v>
      </c>
      <c r="B106" s="84">
        <f>IF(B102&lt;(B98+(BRB+B58)+HRB),B102-B104-B105,HRB)</f>
        <v>0</v>
      </c>
      <c r="C106" s="84">
        <f>IF(C102&lt;(C98+(BRB+C58)+HRB),C102-C104-C105,HRB)</f>
        <v>0</v>
      </c>
    </row>
    <row r="107" spans="1:3" x14ac:dyDescent="0.2">
      <c r="A107" s="8" t="s">
        <v>317</v>
      </c>
      <c r="B107" s="84">
        <f>IF(B104+B105+B106&lt;B102,B102-B104-B105-B106,0)</f>
        <v>0</v>
      </c>
      <c r="C107" s="84">
        <f>IF(C104+C105+C106&lt;C102,C102-C104-C105-C106,0)</f>
        <v>0</v>
      </c>
    </row>
    <row r="108" spans="1:3" x14ac:dyDescent="0.2">
      <c r="A108" s="8"/>
      <c r="B108" s="84"/>
      <c r="C108" s="84"/>
    </row>
    <row r="109" spans="1:3" x14ac:dyDescent="0.2">
      <c r="A109" s="8" t="s">
        <v>391</v>
      </c>
      <c r="B109" s="84"/>
      <c r="C109" s="84"/>
    </row>
    <row r="110" spans="1:3" x14ac:dyDescent="0.2">
      <c r="A110" s="8" t="s">
        <v>104</v>
      </c>
      <c r="B110" s="84">
        <f>+B89</f>
        <v>0</v>
      </c>
      <c r="C110" s="84">
        <f>+C89</f>
        <v>0</v>
      </c>
    </row>
    <row r="111" spans="1:3" x14ac:dyDescent="0.2">
      <c r="A111" s="8" t="s">
        <v>460</v>
      </c>
      <c r="B111" s="84">
        <f>+B85+B87</f>
        <v>0</v>
      </c>
      <c r="C111" s="84">
        <f>+C85+C87</f>
        <v>0</v>
      </c>
    </row>
    <row r="112" spans="1:3" x14ac:dyDescent="0.2">
      <c r="A112" s="8"/>
      <c r="B112" s="84"/>
      <c r="C112" s="84"/>
    </row>
    <row r="113" spans="1:3" x14ac:dyDescent="0.2">
      <c r="A113" s="8" t="s">
        <v>392</v>
      </c>
      <c r="B113" s="84">
        <f>IF(B110-B111&gt;B98+savingsallcestarting,0,IF(B110-B111&lt;B98,savingsallcestarting,+B98+savingsallcestarting-(B110-B111)))</f>
        <v>5000</v>
      </c>
      <c r="C113" s="84">
        <f>IF(C110-C111&gt;C98+savingsallcestarting,0,IF(C110-C111&lt;C98,savingsallcestarting,+C98+savingsallcestarting-(C110-C111)))</f>
        <v>5000</v>
      </c>
    </row>
    <row r="114" spans="1:3" x14ac:dyDescent="0.2">
      <c r="A114" s="8" t="s">
        <v>393</v>
      </c>
      <c r="B114" s="84">
        <f>IF(B106=0,savingsallcebr,IF(B107=0,savingsallcehr,0))</f>
        <v>1000</v>
      </c>
      <c r="C114" s="84">
        <f>IF(C106=0,savingsallcebr,IF(C107=0,savingsallcehr,0))</f>
        <v>1000</v>
      </c>
    </row>
    <row r="115" spans="1:3" x14ac:dyDescent="0.2">
      <c r="A115" s="8" t="s">
        <v>461</v>
      </c>
      <c r="B115" s="84">
        <f>+B114+B113</f>
        <v>6000</v>
      </c>
      <c r="C115" s="84">
        <f>+C114+C113</f>
        <v>6000</v>
      </c>
    </row>
    <row r="116" spans="1:3" x14ac:dyDescent="0.2">
      <c r="A116" s="8" t="s">
        <v>394</v>
      </c>
      <c r="B116" s="84">
        <f>IF(B85-B115&lt;0,0,B85-B115)</f>
        <v>0</v>
      </c>
      <c r="C116" s="84">
        <f>IF(C85-C115&lt;0,0,C85-C115)</f>
        <v>0</v>
      </c>
    </row>
    <row r="117" spans="1:3" x14ac:dyDescent="0.2">
      <c r="A117" s="8"/>
      <c r="B117" s="84"/>
      <c r="C117" s="84"/>
    </row>
    <row r="118" spans="1:3" x14ac:dyDescent="0.2">
      <c r="A118" s="8" t="s">
        <v>462</v>
      </c>
      <c r="B118" s="84">
        <f>+B83+B86+B84+B116</f>
        <v>0</v>
      </c>
      <c r="C118" s="84">
        <f>+C83+C86+C84+C116</f>
        <v>0</v>
      </c>
    </row>
    <row r="119" spans="1:3" x14ac:dyDescent="0.2">
      <c r="A119" s="8"/>
      <c r="B119" s="84"/>
      <c r="C119" s="84"/>
    </row>
    <row r="120" spans="1:3" x14ac:dyDescent="0.2">
      <c r="A120" s="30" t="s">
        <v>486</v>
      </c>
      <c r="B120" s="84"/>
      <c r="C120" s="84"/>
    </row>
    <row r="121" spans="1:3" x14ac:dyDescent="0.2">
      <c r="A121" s="8"/>
      <c r="B121" s="84"/>
      <c r="C121" s="84"/>
    </row>
    <row r="122" spans="1:3" x14ac:dyDescent="0.2">
      <c r="A122" s="8" t="s">
        <v>395</v>
      </c>
      <c r="B122" s="84"/>
      <c r="C122" s="84"/>
    </row>
    <row r="123" spans="1:3" x14ac:dyDescent="0.2">
      <c r="A123" s="8"/>
      <c r="B123" s="84"/>
      <c r="C123" s="84"/>
    </row>
    <row r="124" spans="1:3" x14ac:dyDescent="0.2">
      <c r="A124" s="8" t="s">
        <v>98</v>
      </c>
      <c r="B124" s="84">
        <f>IF(B118&lt;B98,B118,B98)</f>
        <v>0</v>
      </c>
      <c r="C124" s="84">
        <f>IF(C118&lt;C98,C118,C98)</f>
        <v>0</v>
      </c>
    </row>
    <row r="125" spans="1:3" x14ac:dyDescent="0.2">
      <c r="A125" s="8" t="s">
        <v>105</v>
      </c>
      <c r="B125" s="84">
        <f>IF(B118&lt;(B98+(BRB+B58)),B118-B124,(BRB+B58))</f>
        <v>0</v>
      </c>
      <c r="C125" s="84">
        <f>IF(C118&lt;(C98+(BRB+C58)),C118-C124,(BRB+C58))</f>
        <v>0</v>
      </c>
    </row>
    <row r="126" spans="1:3" x14ac:dyDescent="0.2">
      <c r="A126" s="8" t="s">
        <v>316</v>
      </c>
      <c r="B126" s="84">
        <f>IF(B118&lt;(B98+(BRB+B58)+HRB),B118-B124-B125,HRB)</f>
        <v>0</v>
      </c>
      <c r="C126" s="84">
        <f>IF(C118&lt;(C98+(BRB+C58)+HRB),C118-C124-C125,HRB)</f>
        <v>0</v>
      </c>
    </row>
    <row r="127" spans="1:3" x14ac:dyDescent="0.2">
      <c r="A127" s="8" t="s">
        <v>317</v>
      </c>
      <c r="B127" s="84">
        <f>IF(B124+B125+B126&lt;B118,B118-B124-B125-B126,0)</f>
        <v>0</v>
      </c>
      <c r="C127" s="84">
        <f>IF(C124+C125+C126&lt;C118,C118-C124-C125-C126,0)</f>
        <v>0</v>
      </c>
    </row>
    <row r="128" spans="1:3" x14ac:dyDescent="0.2">
      <c r="A128" s="8"/>
      <c r="B128" s="84"/>
      <c r="C128" s="84"/>
    </row>
    <row r="129" spans="1:3" x14ac:dyDescent="0.2">
      <c r="A129" s="8" t="s">
        <v>396</v>
      </c>
      <c r="B129" s="84">
        <f>SUM(B124:B128)</f>
        <v>0</v>
      </c>
      <c r="C129" s="84">
        <f>SUM(C124:C128)</f>
        <v>0</v>
      </c>
    </row>
    <row r="130" spans="1:3" x14ac:dyDescent="0.2">
      <c r="A130" s="8"/>
      <c r="B130" s="84"/>
      <c r="C130" s="84"/>
    </row>
    <row r="131" spans="1:3" x14ac:dyDescent="0.2">
      <c r="A131" s="8" t="s">
        <v>397</v>
      </c>
      <c r="B131" s="84"/>
      <c r="C131" s="84"/>
    </row>
    <row r="132" spans="1:3" x14ac:dyDescent="0.2">
      <c r="A132" s="8"/>
      <c r="B132" s="84"/>
      <c r="C132" s="84"/>
    </row>
    <row r="133" spans="1:3" x14ac:dyDescent="0.2">
      <c r="A133" s="178">
        <f>BR</f>
        <v>0.2</v>
      </c>
      <c r="B133" s="84">
        <f>+B125*BR</f>
        <v>0</v>
      </c>
      <c r="C133" s="84">
        <f>+C125*BR</f>
        <v>0</v>
      </c>
    </row>
    <row r="134" spans="1:3" x14ac:dyDescent="0.2">
      <c r="A134" s="178">
        <f>HR</f>
        <v>0.4</v>
      </c>
      <c r="B134" s="84">
        <f>+B126*HR</f>
        <v>0</v>
      </c>
      <c r="C134" s="84">
        <f>+C126*HR</f>
        <v>0</v>
      </c>
    </row>
    <row r="135" spans="1:3" x14ac:dyDescent="0.2">
      <c r="A135" s="178">
        <f>AR</f>
        <v>0.45</v>
      </c>
      <c r="B135" s="84">
        <f>+B127*AR</f>
        <v>0</v>
      </c>
      <c r="C135" s="84">
        <f>+C127*AR</f>
        <v>0</v>
      </c>
    </row>
    <row r="136" spans="1:3" x14ac:dyDescent="0.2">
      <c r="A136" s="178"/>
      <c r="B136" s="84"/>
      <c r="C136" s="84"/>
    </row>
    <row r="137" spans="1:3" x14ac:dyDescent="0.2">
      <c r="A137" s="8" t="s">
        <v>397</v>
      </c>
      <c r="B137" s="84">
        <f>SUM(B133:B135)</f>
        <v>0</v>
      </c>
      <c r="C137" s="84">
        <f>SUM(C133:C135)</f>
        <v>0</v>
      </c>
    </row>
    <row r="138" spans="1:3" x14ac:dyDescent="0.2">
      <c r="A138" s="8"/>
      <c r="B138" s="84"/>
      <c r="C138" s="84"/>
    </row>
    <row r="139" spans="1:3" x14ac:dyDescent="0.2">
      <c r="A139" s="178" t="s">
        <v>463</v>
      </c>
      <c r="B139" s="84"/>
      <c r="C139" s="84"/>
    </row>
    <row r="140" spans="1:3" x14ac:dyDescent="0.2">
      <c r="A140" s="178"/>
      <c r="B140" s="84"/>
      <c r="C140" s="84"/>
    </row>
    <row r="141" spans="1:3" x14ac:dyDescent="0.2">
      <c r="A141" s="178" t="s">
        <v>387</v>
      </c>
      <c r="B141" s="84">
        <f>+B95</f>
        <v>12570</v>
      </c>
      <c r="C141" s="84">
        <f>+C95</f>
        <v>12570</v>
      </c>
    </row>
    <row r="142" spans="1:3" x14ac:dyDescent="0.2">
      <c r="A142" s="178" t="s">
        <v>464</v>
      </c>
      <c r="B142" s="84">
        <f>+B86+B83+B84</f>
        <v>0</v>
      </c>
      <c r="C142" s="84">
        <f>+C86+C83+C84</f>
        <v>0</v>
      </c>
    </row>
    <row r="143" spans="1:3" x14ac:dyDescent="0.2">
      <c r="A143" s="178" t="s">
        <v>465</v>
      </c>
      <c r="B143" s="84">
        <f>IF(B141-B142&lt;0,0,+B141-B142)</f>
        <v>12570</v>
      </c>
      <c r="C143" s="84">
        <f>IF(C141-C142&lt;0,0,+C141-C142)</f>
        <v>12570</v>
      </c>
    </row>
    <row r="144" spans="1:3" x14ac:dyDescent="0.2">
      <c r="A144" s="8" t="s">
        <v>466</v>
      </c>
      <c r="B144" s="84">
        <f>+B85</f>
        <v>0</v>
      </c>
      <c r="C144" s="84">
        <f>+C85</f>
        <v>0</v>
      </c>
    </row>
    <row r="145" spans="1:3" x14ac:dyDescent="0.2">
      <c r="A145" s="8" t="s">
        <v>467</v>
      </c>
      <c r="B145" s="84">
        <f>IF(B144&lt;B143,0,B144-B143)</f>
        <v>0</v>
      </c>
      <c r="C145" s="84">
        <f>IF(C144&lt;C143,0,C144-C143)</f>
        <v>0</v>
      </c>
    </row>
    <row r="146" spans="1:3" x14ac:dyDescent="0.2">
      <c r="A146" s="8" t="s">
        <v>461</v>
      </c>
      <c r="B146" s="84">
        <f>+B115</f>
        <v>6000</v>
      </c>
      <c r="C146" s="84">
        <f>+C115</f>
        <v>6000</v>
      </c>
    </row>
    <row r="147" spans="1:3" x14ac:dyDescent="0.2">
      <c r="A147" s="8" t="s">
        <v>468</v>
      </c>
      <c r="B147" s="84">
        <f>IF(B145&gt;B146,B146,B145)</f>
        <v>0</v>
      </c>
      <c r="C147" s="84">
        <f>IF(C145&gt;C146,C146,C145)</f>
        <v>0</v>
      </c>
    </row>
    <row r="148" spans="1:3" x14ac:dyDescent="0.2">
      <c r="A148" s="8"/>
      <c r="B148" s="84"/>
      <c r="C148" s="84"/>
    </row>
    <row r="149" spans="1:3" x14ac:dyDescent="0.2">
      <c r="A149" s="8"/>
      <c r="B149" s="84"/>
      <c r="C149" s="84"/>
    </row>
    <row r="150" spans="1:3" x14ac:dyDescent="0.2">
      <c r="A150" s="8"/>
      <c r="B150" s="84"/>
      <c r="C150" s="84"/>
    </row>
    <row r="151" spans="1:3" x14ac:dyDescent="0.2">
      <c r="A151" s="8" t="s">
        <v>398</v>
      </c>
      <c r="B151" s="84"/>
      <c r="C151" s="84"/>
    </row>
    <row r="152" spans="1:3" x14ac:dyDescent="0.2">
      <c r="A152" s="8"/>
      <c r="B152" s="84"/>
      <c r="C152" s="84"/>
    </row>
    <row r="153" spans="1:3" x14ac:dyDescent="0.2">
      <c r="A153" s="8" t="s">
        <v>98</v>
      </c>
      <c r="B153" s="84">
        <f>IF(B124&lt;B98,B98-B124,0)</f>
        <v>12570</v>
      </c>
      <c r="C153" s="84">
        <f>IF(C124&lt;C98,C98-C124,0)</f>
        <v>12570</v>
      </c>
    </row>
    <row r="154" spans="1:3" x14ac:dyDescent="0.2">
      <c r="A154" s="8" t="s">
        <v>105</v>
      </c>
      <c r="B154" s="84">
        <f>IF(B125&lt;(BRB-B147+B58),(BRB-B147+B58)-B125,0)</f>
        <v>37700</v>
      </c>
      <c r="C154" s="84">
        <f>IF(C125&lt;(BRB-C147+C58),(BRB-C147+C58)-C125,0)</f>
        <v>37700</v>
      </c>
    </row>
    <row r="155" spans="1:3" x14ac:dyDescent="0.2">
      <c r="A155" s="8" t="s">
        <v>316</v>
      </c>
      <c r="B155" s="84">
        <f>IF(B126&lt;HRB,HRB-B126,0)</f>
        <v>87440</v>
      </c>
      <c r="C155" s="84">
        <f>IF(C126&lt;HRB,HRB-C126,0)</f>
        <v>87440</v>
      </c>
    </row>
    <row r="156" spans="1:3" x14ac:dyDescent="0.2">
      <c r="A156" s="8" t="s">
        <v>317</v>
      </c>
      <c r="B156" s="150" t="s">
        <v>399</v>
      </c>
      <c r="C156" s="150" t="s">
        <v>399</v>
      </c>
    </row>
    <row r="157" spans="1:3" x14ac:dyDescent="0.2">
      <c r="A157" s="8"/>
      <c r="B157" s="84"/>
      <c r="C157" s="84"/>
    </row>
    <row r="158" spans="1:3" x14ac:dyDescent="0.2">
      <c r="A158" s="8" t="s">
        <v>400</v>
      </c>
      <c r="B158" s="84"/>
      <c r="C158" s="84"/>
    </row>
    <row r="159" spans="1:3" x14ac:dyDescent="0.2">
      <c r="A159" s="8"/>
      <c r="B159" s="84"/>
      <c r="C159" s="84"/>
    </row>
    <row r="160" spans="1:3" x14ac:dyDescent="0.2">
      <c r="A160" s="8" t="s">
        <v>401</v>
      </c>
      <c r="B160" s="84">
        <f>+B56</f>
        <v>0</v>
      </c>
      <c r="C160" s="84">
        <f>+C56</f>
        <v>0</v>
      </c>
    </row>
    <row r="161" spans="1:3" x14ac:dyDescent="0.2">
      <c r="A161" s="8" t="s">
        <v>402</v>
      </c>
      <c r="B161" s="84">
        <f>Divallce*0</f>
        <v>0</v>
      </c>
      <c r="C161" s="84">
        <f>Divallce*0</f>
        <v>0</v>
      </c>
    </row>
    <row r="162" spans="1:3" x14ac:dyDescent="0.2">
      <c r="A162" s="8" t="s">
        <v>403</v>
      </c>
      <c r="B162" s="84">
        <f>IF(B160-B161&lt;0,0,B160-B161)</f>
        <v>0</v>
      </c>
      <c r="C162" s="84">
        <f>IF(C160-C161&lt;0,0,C160-C161)</f>
        <v>0</v>
      </c>
    </row>
    <row r="163" spans="1:3" x14ac:dyDescent="0.2">
      <c r="A163" s="8"/>
      <c r="B163" s="84"/>
      <c r="C163" s="84"/>
    </row>
    <row r="164" spans="1:3" x14ac:dyDescent="0.2">
      <c r="A164" s="8" t="s">
        <v>98</v>
      </c>
      <c r="B164" s="84">
        <f>IF(B162&gt;B153,B153,B162)</f>
        <v>0</v>
      </c>
      <c r="C164" s="84">
        <f>IF(C162&gt;C153,C153,C162)</f>
        <v>0</v>
      </c>
    </row>
    <row r="165" spans="1:3" x14ac:dyDescent="0.2">
      <c r="A165" s="8" t="s">
        <v>105</v>
      </c>
      <c r="B165" s="84">
        <f>IF(B162-B164&gt;B154,B154,B162-B164)</f>
        <v>0</v>
      </c>
      <c r="C165" s="84">
        <f>IF(C162-C164&gt;C154,C154,C162-C164)</f>
        <v>0</v>
      </c>
    </row>
    <row r="166" spans="1:3" x14ac:dyDescent="0.2">
      <c r="A166" s="8" t="s">
        <v>316</v>
      </c>
      <c r="B166" s="84">
        <f>IF(B162-B164-B165&gt;B155,B155,B162-B164-B165)</f>
        <v>0</v>
      </c>
      <c r="C166" s="84">
        <f>IF(C162-C164-C165&gt;C155,C155,C162-C164-C165)</f>
        <v>0</v>
      </c>
    </row>
    <row r="167" spans="1:3" x14ac:dyDescent="0.2">
      <c r="A167" s="8" t="s">
        <v>317</v>
      </c>
      <c r="B167" s="84">
        <f>+B162-SUM(B164:B166)</f>
        <v>0</v>
      </c>
      <c r="C167" s="84">
        <f>+C162-SUM(C164:C166)</f>
        <v>0</v>
      </c>
    </row>
    <row r="168" spans="1:3" x14ac:dyDescent="0.2">
      <c r="A168" s="8"/>
      <c r="B168" s="84"/>
      <c r="C168" s="84"/>
    </row>
    <row r="169" spans="1:3" x14ac:dyDescent="0.2">
      <c r="A169" s="8" t="s">
        <v>404</v>
      </c>
      <c r="B169" s="84">
        <f>SUM(B164:B168)</f>
        <v>0</v>
      </c>
      <c r="C169" s="84">
        <f>SUM(C164:C168)</f>
        <v>0</v>
      </c>
    </row>
    <row r="170" spans="1:3" x14ac:dyDescent="0.2">
      <c r="A170" s="8"/>
      <c r="B170" s="84"/>
      <c r="C170" s="84"/>
    </row>
    <row r="171" spans="1:3" x14ac:dyDescent="0.2">
      <c r="A171" s="8" t="s">
        <v>405</v>
      </c>
      <c r="B171" s="84"/>
      <c r="C171" s="84"/>
    </row>
    <row r="172" spans="1:3" x14ac:dyDescent="0.2">
      <c r="A172" s="8" t="s">
        <v>440</v>
      </c>
      <c r="B172" s="84">
        <f>IF((B169-B164)&lt;Divallce,B169-B164,Divallce)</f>
        <v>0</v>
      </c>
      <c r="C172" s="84">
        <f>IF((C169-C164)&lt;Divallce,C169-C164,Divallce)</f>
        <v>0</v>
      </c>
    </row>
    <row r="173" spans="1:3" x14ac:dyDescent="0.2">
      <c r="A173" s="8" t="s">
        <v>105</v>
      </c>
      <c r="B173" s="84">
        <f>IF(B172&lt;B165,B172,B165)</f>
        <v>0</v>
      </c>
      <c r="C173" s="84">
        <f>IF(C172&lt;C165,C172,C165)</f>
        <v>0</v>
      </c>
    </row>
    <row r="174" spans="1:3" x14ac:dyDescent="0.2">
      <c r="A174" s="8" t="s">
        <v>316</v>
      </c>
      <c r="B174" s="84">
        <f>IF(B172-B173&gt;B166,B166,B172-B173)</f>
        <v>0</v>
      </c>
      <c r="C174" s="84">
        <f>IF(C172-C173&gt;C166,C166,C172-C173)</f>
        <v>0</v>
      </c>
    </row>
    <row r="175" spans="1:3" x14ac:dyDescent="0.2">
      <c r="A175" s="8" t="s">
        <v>317</v>
      </c>
      <c r="B175" s="84">
        <f>+B172-B174-B173</f>
        <v>0</v>
      </c>
      <c r="C175" s="84">
        <f>+C172-C174-C173</f>
        <v>0</v>
      </c>
    </row>
    <row r="176" spans="1:3" x14ac:dyDescent="0.2">
      <c r="A176" s="8"/>
      <c r="B176" s="84"/>
      <c r="C176" s="84"/>
    </row>
    <row r="177" spans="1:3" x14ac:dyDescent="0.2">
      <c r="A177" s="8" t="s">
        <v>406</v>
      </c>
      <c r="B177" s="84"/>
      <c r="C177" s="84"/>
    </row>
    <row r="178" spans="1:3" x14ac:dyDescent="0.2">
      <c r="A178" s="8"/>
      <c r="B178" s="84"/>
      <c r="C178" s="84"/>
    </row>
    <row r="179" spans="1:3" x14ac:dyDescent="0.2">
      <c r="A179" s="179">
        <f>DivBR</f>
        <v>8.7499999999999994E-2</v>
      </c>
      <c r="B179" s="84">
        <f>(+B165-B173)*DivBR</f>
        <v>0</v>
      </c>
      <c r="C179" s="84">
        <f>(+C165-C173)*DivBR</f>
        <v>0</v>
      </c>
    </row>
    <row r="180" spans="1:3" x14ac:dyDescent="0.2">
      <c r="A180" s="179">
        <f>DivHR</f>
        <v>0.33750000000000002</v>
      </c>
      <c r="B180" s="84">
        <f>(+B166-B174)*DivHR</f>
        <v>0</v>
      </c>
      <c r="C180" s="84">
        <f>(+C166-C174)*DivHR</f>
        <v>0</v>
      </c>
    </row>
    <row r="181" spans="1:3" x14ac:dyDescent="0.2">
      <c r="A181" s="179">
        <f>DivAR</f>
        <v>0.39350000000000002</v>
      </c>
      <c r="B181" s="84">
        <f>+(B167-B175)*DivAR</f>
        <v>0</v>
      </c>
      <c r="C181" s="84">
        <f>+(C167-C175)*DivAR</f>
        <v>0</v>
      </c>
    </row>
    <row r="182" spans="1:3" x14ac:dyDescent="0.2">
      <c r="A182" s="8"/>
      <c r="B182" s="84"/>
      <c r="C182" s="84"/>
    </row>
    <row r="183" spans="1:3" x14ac:dyDescent="0.2">
      <c r="A183" s="8" t="s">
        <v>407</v>
      </c>
      <c r="B183" s="84">
        <f>SUM(B179:B182)</f>
        <v>0</v>
      </c>
      <c r="C183" s="84">
        <f>SUM(C179:C182)</f>
        <v>0</v>
      </c>
    </row>
    <row r="184" spans="1:3" x14ac:dyDescent="0.2">
      <c r="A184" s="8"/>
      <c r="B184" s="84"/>
      <c r="C184" s="84"/>
    </row>
    <row r="185" spans="1:3" x14ac:dyDescent="0.2">
      <c r="A185" s="8"/>
      <c r="B185" s="84"/>
      <c r="C185" s="84"/>
    </row>
    <row r="186" spans="1:3" x14ac:dyDescent="0.2">
      <c r="A186" s="30" t="s">
        <v>529</v>
      </c>
      <c r="B186" s="84"/>
      <c r="C186" s="84"/>
    </row>
    <row r="187" spans="1:3" x14ac:dyDescent="0.2">
      <c r="A187" s="8"/>
      <c r="B187" s="84"/>
      <c r="C187" s="84"/>
    </row>
    <row r="188" spans="1:3" x14ac:dyDescent="0.2">
      <c r="A188" s="8" t="s">
        <v>487</v>
      </c>
      <c r="B188" s="84">
        <f>+B106</f>
        <v>0</v>
      </c>
      <c r="C188" s="84">
        <f>+C106</f>
        <v>0</v>
      </c>
    </row>
    <row r="189" spans="1:3" x14ac:dyDescent="0.2">
      <c r="A189" s="8" t="s">
        <v>401</v>
      </c>
      <c r="B189" s="84">
        <f>+B87</f>
        <v>0</v>
      </c>
      <c r="C189" s="84">
        <f>+C87</f>
        <v>0</v>
      </c>
    </row>
    <row r="190" spans="1:3" x14ac:dyDescent="0.2">
      <c r="A190" s="8" t="s">
        <v>389</v>
      </c>
      <c r="B190" s="84">
        <f>+B98</f>
        <v>12570</v>
      </c>
      <c r="C190" s="84">
        <f>+C98</f>
        <v>12570</v>
      </c>
    </row>
    <row r="191" spans="1:3" x14ac:dyDescent="0.2">
      <c r="A191" s="8" t="s">
        <v>488</v>
      </c>
      <c r="B191" s="84">
        <f>+Divallce</f>
        <v>500</v>
      </c>
      <c r="C191" s="84">
        <f>+Divallce</f>
        <v>500</v>
      </c>
    </row>
    <row r="192" spans="1:3" x14ac:dyDescent="0.2">
      <c r="A192" s="8"/>
      <c r="B192" s="84"/>
      <c r="C192" s="84"/>
    </row>
    <row r="193" spans="1:3" x14ac:dyDescent="0.2">
      <c r="A193" s="8" t="s">
        <v>489</v>
      </c>
      <c r="B193" s="84"/>
      <c r="C193" s="84"/>
    </row>
    <row r="194" spans="1:3" x14ac:dyDescent="0.2">
      <c r="A194" s="8" t="s">
        <v>490</v>
      </c>
      <c r="B194" s="84">
        <f>IF(B189-B191&lt;0,B189,+B189-B191)</f>
        <v>0</v>
      </c>
      <c r="C194" s="84">
        <f>IF(C189-C191&lt;0,C189,+C189-C191)</f>
        <v>0</v>
      </c>
    </row>
    <row r="195" spans="1:3" x14ac:dyDescent="0.2">
      <c r="A195" s="8" t="s">
        <v>491</v>
      </c>
      <c r="B195" s="84">
        <f>IF(B194&gt;B190,B190,B194)</f>
        <v>0</v>
      </c>
      <c r="C195" s="84">
        <f>IF(C194&gt;C190,C190,C194)</f>
        <v>0</v>
      </c>
    </row>
    <row r="196" spans="1:3" x14ac:dyDescent="0.2">
      <c r="A196" s="8"/>
      <c r="B196" s="84"/>
      <c r="C196" s="84"/>
    </row>
    <row r="197" spans="1:3" x14ac:dyDescent="0.2">
      <c r="A197" s="8" t="s">
        <v>530</v>
      </c>
      <c r="B197" s="84"/>
      <c r="C197" s="84"/>
    </row>
    <row r="198" spans="1:3" x14ac:dyDescent="0.2">
      <c r="A198" s="8"/>
      <c r="B198" s="84"/>
      <c r="C198" s="84"/>
    </row>
    <row r="199" spans="1:3" x14ac:dyDescent="0.2">
      <c r="A199" s="8" t="s">
        <v>531</v>
      </c>
      <c r="B199" s="84">
        <f>+B118</f>
        <v>0</v>
      </c>
      <c r="C199" s="84">
        <f>+C118</f>
        <v>0</v>
      </c>
    </row>
    <row r="200" spans="1:3" x14ac:dyDescent="0.2">
      <c r="A200" s="8" t="s">
        <v>389</v>
      </c>
      <c r="B200" s="84">
        <f>-B190</f>
        <v>-12570</v>
      </c>
      <c r="C200" s="84">
        <f>-C190</f>
        <v>-12570</v>
      </c>
    </row>
    <row r="201" spans="1:3" x14ac:dyDescent="0.2">
      <c r="A201" s="8" t="s">
        <v>532</v>
      </c>
      <c r="B201" s="84">
        <f>+B195</f>
        <v>0</v>
      </c>
      <c r="C201" s="84">
        <f>+C195</f>
        <v>0</v>
      </c>
    </row>
    <row r="202" spans="1:3" x14ac:dyDescent="0.2">
      <c r="A202" s="8" t="s">
        <v>533</v>
      </c>
      <c r="B202" s="8">
        <f>+B201+B200+B199</f>
        <v>-12570</v>
      </c>
      <c r="C202" s="8">
        <f>+C201+C200+C199</f>
        <v>-12570</v>
      </c>
    </row>
    <row r="203" spans="1:3" x14ac:dyDescent="0.2">
      <c r="A203" s="8" t="s">
        <v>534</v>
      </c>
      <c r="B203" s="84">
        <f>+BRB+B58</f>
        <v>37700</v>
      </c>
      <c r="C203" s="84">
        <f>+BRB+C58</f>
        <v>37700</v>
      </c>
    </row>
    <row r="204" spans="1:3" x14ac:dyDescent="0.2">
      <c r="A204" s="8" t="s">
        <v>535</v>
      </c>
      <c r="B204" s="84">
        <f>IF(B202&gt;B203,+B202-B203,0)</f>
        <v>0</v>
      </c>
      <c r="C204" s="84">
        <f>IF(C202&gt;C203,+C202-C203,0)</f>
        <v>0</v>
      </c>
    </row>
    <row r="205" spans="1:3" x14ac:dyDescent="0.2">
      <c r="A205" s="8"/>
      <c r="B205" s="84"/>
      <c r="C205" s="84"/>
    </row>
    <row r="206" spans="1:3" x14ac:dyDescent="0.2">
      <c r="A206" s="8" t="s">
        <v>536</v>
      </c>
      <c r="B206" s="84">
        <f>IF(B204&gt;B195,0,B195-B204)</f>
        <v>0</v>
      </c>
      <c r="C206" s="84">
        <f>IF(C204&gt;C195,0,C195-C204)</f>
        <v>0</v>
      </c>
    </row>
    <row r="207" spans="1:3" x14ac:dyDescent="0.2">
      <c r="A207" s="8"/>
      <c r="B207" s="84"/>
      <c r="C207" s="84"/>
    </row>
    <row r="208" spans="1:3" x14ac:dyDescent="0.2">
      <c r="A208" s="8"/>
      <c r="B208" s="84"/>
      <c r="C208" s="84"/>
    </row>
    <row r="209" spans="1:3" x14ac:dyDescent="0.2">
      <c r="A209" s="8" t="s">
        <v>395</v>
      </c>
      <c r="B209" s="84"/>
      <c r="C209" s="84"/>
    </row>
    <row r="210" spans="1:3" x14ac:dyDescent="0.2">
      <c r="A210" s="8"/>
      <c r="B210" s="84"/>
      <c r="C210" s="84"/>
    </row>
    <row r="211" spans="1:3" x14ac:dyDescent="0.2">
      <c r="A211" s="8" t="s">
        <v>98</v>
      </c>
      <c r="B211" s="84">
        <f>IF(B118&lt;B98-B206,B118,B98-B206)</f>
        <v>0</v>
      </c>
      <c r="C211" s="84">
        <f>IF(C118&lt;C98-C206,C118,C98-C206)</f>
        <v>0</v>
      </c>
    </row>
    <row r="212" spans="1:3" x14ac:dyDescent="0.2">
      <c r="A212" s="8" t="s">
        <v>105</v>
      </c>
      <c r="B212" s="84">
        <f>IF(B118&lt;(B98+(BRB+B58)),B118-B211,(BRB+B58))</f>
        <v>0</v>
      </c>
      <c r="C212" s="84">
        <f>IF(C118&lt;(C98+(BRB+C58)),C118-C211,(BRB+C58))</f>
        <v>0</v>
      </c>
    </row>
    <row r="213" spans="1:3" x14ac:dyDescent="0.2">
      <c r="A213" s="8" t="s">
        <v>316</v>
      </c>
      <c r="B213" s="84">
        <f>IF(B118&lt;(B98+(BRB+B58)+HRB),B118-B211-B212,HRB)</f>
        <v>0</v>
      </c>
      <c r="C213" s="84">
        <f>IF(C118&lt;(C98+(BRB+C58)+HRB),C118-C211-C212,HRB)</f>
        <v>0</v>
      </c>
    </row>
    <row r="214" spans="1:3" x14ac:dyDescent="0.2">
      <c r="A214" s="8" t="s">
        <v>317</v>
      </c>
      <c r="B214" s="84">
        <f>IF(B211+B212+B213&lt;B118,B118-B211-B212-B213,0)</f>
        <v>0</v>
      </c>
      <c r="C214" s="84">
        <f>IF(C211+C212+C213&lt;C118,C118-C211-C212-C213,0)</f>
        <v>0</v>
      </c>
    </row>
    <row r="215" spans="1:3" x14ac:dyDescent="0.2">
      <c r="A215" s="8"/>
      <c r="B215" s="84"/>
      <c r="C215" s="84"/>
    </row>
    <row r="216" spans="1:3" x14ac:dyDescent="0.2">
      <c r="A216" s="8" t="s">
        <v>396</v>
      </c>
      <c r="B216" s="84">
        <f>SUM(B211:B215)</f>
        <v>0</v>
      </c>
      <c r="C216" s="84">
        <f>SUM(C211:C215)</f>
        <v>0</v>
      </c>
    </row>
    <row r="217" spans="1:3" x14ac:dyDescent="0.2">
      <c r="A217" s="8"/>
      <c r="B217" s="84"/>
      <c r="C217" s="84"/>
    </row>
    <row r="218" spans="1:3" x14ac:dyDescent="0.2">
      <c r="A218" s="8" t="s">
        <v>397</v>
      </c>
      <c r="B218" s="84"/>
      <c r="C218" s="84"/>
    </row>
    <row r="219" spans="1:3" x14ac:dyDescent="0.2">
      <c r="A219" s="8"/>
      <c r="B219" s="84"/>
      <c r="C219" s="84"/>
    </row>
    <row r="220" spans="1:3" x14ac:dyDescent="0.2">
      <c r="A220" s="178">
        <f>BR</f>
        <v>0.2</v>
      </c>
      <c r="B220" s="84">
        <f>+B212*BR</f>
        <v>0</v>
      </c>
      <c r="C220" s="84">
        <f>+C212*BR</f>
        <v>0</v>
      </c>
    </row>
    <row r="221" spans="1:3" x14ac:dyDescent="0.2">
      <c r="A221" s="178">
        <f>HR</f>
        <v>0.4</v>
      </c>
      <c r="B221" s="84">
        <f>+B213*HR</f>
        <v>0</v>
      </c>
      <c r="C221" s="84">
        <f>+C213*HR</f>
        <v>0</v>
      </c>
    </row>
    <row r="222" spans="1:3" x14ac:dyDescent="0.2">
      <c r="A222" s="178">
        <f>AR</f>
        <v>0.45</v>
      </c>
      <c r="B222" s="84">
        <f>+B214*AR</f>
        <v>0</v>
      </c>
      <c r="C222" s="84">
        <f>+C214*AR</f>
        <v>0</v>
      </c>
    </row>
    <row r="223" spans="1:3" x14ac:dyDescent="0.2">
      <c r="A223" s="178"/>
      <c r="B223" s="84"/>
      <c r="C223" s="84"/>
    </row>
    <row r="224" spans="1:3" x14ac:dyDescent="0.2">
      <c r="A224" s="8" t="s">
        <v>397</v>
      </c>
      <c r="B224" s="84">
        <f>SUM(B220:B222)</f>
        <v>0</v>
      </c>
      <c r="C224" s="84">
        <f>SUM(C220:C222)</f>
        <v>0</v>
      </c>
    </row>
    <row r="225" spans="1:3" x14ac:dyDescent="0.2">
      <c r="A225" s="8"/>
      <c r="B225" s="84"/>
      <c r="C225" s="84"/>
    </row>
    <row r="226" spans="1:3" x14ac:dyDescent="0.2">
      <c r="A226" s="178" t="s">
        <v>463</v>
      </c>
      <c r="B226" s="84"/>
      <c r="C226" s="84"/>
    </row>
    <row r="227" spans="1:3" x14ac:dyDescent="0.2">
      <c r="A227" s="178"/>
      <c r="B227" s="84"/>
      <c r="C227" s="84"/>
    </row>
    <row r="228" spans="1:3" x14ac:dyDescent="0.2">
      <c r="A228" s="178" t="s">
        <v>387</v>
      </c>
      <c r="B228" s="84">
        <f>+B95</f>
        <v>12570</v>
      </c>
      <c r="C228" s="84">
        <f>+C95</f>
        <v>12570</v>
      </c>
    </row>
    <row r="229" spans="1:3" x14ac:dyDescent="0.2">
      <c r="A229" s="178" t="s">
        <v>464</v>
      </c>
      <c r="B229" s="84">
        <f>+B86+B83+B84</f>
        <v>0</v>
      </c>
      <c r="C229" s="84">
        <f>+C86+C83+C84</f>
        <v>0</v>
      </c>
    </row>
    <row r="230" spans="1:3" x14ac:dyDescent="0.2">
      <c r="A230" s="178" t="s">
        <v>465</v>
      </c>
      <c r="B230" s="84">
        <f>IF(B228-B229&lt;0,0,+B228-B229)</f>
        <v>12570</v>
      </c>
      <c r="C230" s="84">
        <f>IF(C228-C229&lt;0,0,+C228-C229)</f>
        <v>12570</v>
      </c>
    </row>
    <row r="231" spans="1:3" x14ac:dyDescent="0.2">
      <c r="A231" s="8" t="s">
        <v>466</v>
      </c>
      <c r="B231" s="84">
        <f>+B85</f>
        <v>0</v>
      </c>
      <c r="C231" s="84">
        <f>+C85</f>
        <v>0</v>
      </c>
    </row>
    <row r="232" spans="1:3" x14ac:dyDescent="0.2">
      <c r="A232" s="8" t="s">
        <v>467</v>
      </c>
      <c r="B232" s="84">
        <f>IF(B231&lt;B230,0,B231-B230)</f>
        <v>0</v>
      </c>
      <c r="C232" s="84">
        <f>IF(C231&lt;C230,0,C231-C230)</f>
        <v>0</v>
      </c>
    </row>
    <row r="233" spans="1:3" x14ac:dyDescent="0.2">
      <c r="A233" s="8" t="s">
        <v>461</v>
      </c>
      <c r="B233" s="84">
        <f>+B115</f>
        <v>6000</v>
      </c>
      <c r="C233" s="84">
        <f>+C115</f>
        <v>6000</v>
      </c>
    </row>
    <row r="234" spans="1:3" x14ac:dyDescent="0.2">
      <c r="A234" s="8" t="s">
        <v>468</v>
      </c>
      <c r="B234" s="84">
        <f>IF(B232&gt;B233,B233,B232)</f>
        <v>0</v>
      </c>
      <c r="C234" s="84">
        <f>IF(C232&gt;C233,C233,C232)</f>
        <v>0</v>
      </c>
    </row>
    <row r="235" spans="1:3" x14ac:dyDescent="0.2">
      <c r="A235" s="8"/>
      <c r="B235" s="84"/>
      <c r="C235" s="84"/>
    </row>
    <row r="236" spans="1:3" x14ac:dyDescent="0.2">
      <c r="A236" s="8"/>
      <c r="B236" s="84"/>
      <c r="C236" s="84"/>
    </row>
    <row r="237" spans="1:3" x14ac:dyDescent="0.2">
      <c r="A237" s="8"/>
      <c r="B237" s="84"/>
      <c r="C237" s="84"/>
    </row>
    <row r="238" spans="1:3" x14ac:dyDescent="0.2">
      <c r="A238" s="8" t="s">
        <v>398</v>
      </c>
      <c r="B238" s="84"/>
      <c r="C238" s="84"/>
    </row>
    <row r="239" spans="1:3" x14ac:dyDescent="0.2">
      <c r="A239" s="8"/>
      <c r="B239" s="84"/>
      <c r="C239" s="84"/>
    </row>
    <row r="240" spans="1:3" x14ac:dyDescent="0.2">
      <c r="A240" s="8" t="s">
        <v>98</v>
      </c>
      <c r="B240" s="84">
        <f>IF(B211&lt;B98,B98-B211,0)</f>
        <v>12570</v>
      </c>
      <c r="C240" s="84">
        <f>IF(C211&lt;C98,C98-C211,0)</f>
        <v>12570</v>
      </c>
    </row>
    <row r="241" spans="1:3" x14ac:dyDescent="0.2">
      <c r="A241" s="8" t="s">
        <v>105</v>
      </c>
      <c r="B241" s="84">
        <f>IF(B212&lt;(BRB-B234+B58),(BRB-B234+B58)-B212,0)</f>
        <v>37700</v>
      </c>
      <c r="C241" s="84">
        <f>IF(C212&lt;(BRB-C234+C58),(BRB-C234+C58)-C212,0)</f>
        <v>37700</v>
      </c>
    </row>
    <row r="242" spans="1:3" x14ac:dyDescent="0.2">
      <c r="A242" s="8" t="s">
        <v>316</v>
      </c>
      <c r="B242" s="84">
        <f>IF(B213&lt;HRB,HRB-B213,0)</f>
        <v>87440</v>
      </c>
      <c r="C242" s="84">
        <f>IF(C213&lt;HRB,HRB-C213,0)</f>
        <v>87440</v>
      </c>
    </row>
    <row r="243" spans="1:3" x14ac:dyDescent="0.2">
      <c r="A243" s="8" t="s">
        <v>317</v>
      </c>
      <c r="B243" s="150" t="s">
        <v>399</v>
      </c>
      <c r="C243" s="150" t="s">
        <v>399</v>
      </c>
    </row>
    <row r="244" spans="1:3" x14ac:dyDescent="0.2">
      <c r="A244" s="8"/>
      <c r="B244" s="84"/>
      <c r="C244" s="84"/>
    </row>
    <row r="245" spans="1:3" x14ac:dyDescent="0.2">
      <c r="A245" s="8" t="s">
        <v>400</v>
      </c>
      <c r="B245" s="84"/>
      <c r="C245" s="84"/>
    </row>
    <row r="246" spans="1:3" x14ac:dyDescent="0.2">
      <c r="A246" s="8"/>
      <c r="B246" s="84"/>
      <c r="C246" s="84"/>
    </row>
    <row r="247" spans="1:3" x14ac:dyDescent="0.2">
      <c r="A247" s="8" t="s">
        <v>401</v>
      </c>
      <c r="B247" s="84">
        <f>+B56</f>
        <v>0</v>
      </c>
      <c r="C247" s="84">
        <f>+C56</f>
        <v>0</v>
      </c>
    </row>
    <row r="248" spans="1:3" x14ac:dyDescent="0.2">
      <c r="A248" s="8" t="s">
        <v>402</v>
      </c>
      <c r="B248" s="84">
        <f>Divallce*0</f>
        <v>0</v>
      </c>
      <c r="C248" s="84">
        <f>Divallce*0</f>
        <v>0</v>
      </c>
    </row>
    <row r="249" spans="1:3" x14ac:dyDescent="0.2">
      <c r="A249" s="8" t="s">
        <v>403</v>
      </c>
      <c r="B249" s="84">
        <f>IF(B247-B248&lt;0,0,B247-B248)</f>
        <v>0</v>
      </c>
      <c r="C249" s="84">
        <f>IF(C247-C248&lt;0,0,C247-C248)</f>
        <v>0</v>
      </c>
    </row>
    <row r="250" spans="1:3" x14ac:dyDescent="0.2">
      <c r="A250" s="8"/>
      <c r="B250" s="84"/>
      <c r="C250" s="84"/>
    </row>
    <row r="251" spans="1:3" x14ac:dyDescent="0.2">
      <c r="A251" s="8" t="s">
        <v>98</v>
      </c>
      <c r="B251" s="84">
        <f>IF(B249&gt;B240,B240,B249)</f>
        <v>0</v>
      </c>
      <c r="C251" s="84">
        <f>IF(C249&gt;C240,C240,C249)</f>
        <v>0</v>
      </c>
    </row>
    <row r="252" spans="1:3" x14ac:dyDescent="0.2">
      <c r="A252" s="8" t="s">
        <v>105</v>
      </c>
      <c r="B252" s="84">
        <f>IF(B249-B251&gt;B241,B241,B249-B251)</f>
        <v>0</v>
      </c>
      <c r="C252" s="84">
        <f>IF(C249-C251&gt;C241,C241,C249-C251)</f>
        <v>0</v>
      </c>
    </row>
    <row r="253" spans="1:3" x14ac:dyDescent="0.2">
      <c r="A253" s="8" t="s">
        <v>316</v>
      </c>
      <c r="B253" s="84">
        <f>IF(B249-B251-B252&gt;B242,B242,B249-B251-B252)</f>
        <v>0</v>
      </c>
      <c r="C253" s="84">
        <f>IF(C249-C251-C252&gt;C242,C242,C249-C251-C252)</f>
        <v>0</v>
      </c>
    </row>
    <row r="254" spans="1:3" x14ac:dyDescent="0.2">
      <c r="A254" s="8" t="s">
        <v>317</v>
      </c>
      <c r="B254" s="84">
        <f>+B249-SUM(B251:B253)</f>
        <v>0</v>
      </c>
      <c r="C254" s="84">
        <f>+C249-SUM(C251:C253)</f>
        <v>0</v>
      </c>
    </row>
    <row r="255" spans="1:3" x14ac:dyDescent="0.2">
      <c r="A255" s="8"/>
      <c r="B255" s="84"/>
      <c r="C255" s="84"/>
    </row>
    <row r="256" spans="1:3" x14ac:dyDescent="0.2">
      <c r="A256" s="8" t="s">
        <v>404</v>
      </c>
      <c r="B256" s="84">
        <f>SUM(B251:B255)</f>
        <v>0</v>
      </c>
      <c r="C256" s="84">
        <f>SUM(C251:C255)</f>
        <v>0</v>
      </c>
    </row>
    <row r="257" spans="1:3" x14ac:dyDescent="0.2">
      <c r="A257" s="8"/>
      <c r="B257" s="84"/>
      <c r="C257" s="84"/>
    </row>
    <row r="258" spans="1:3" x14ac:dyDescent="0.2">
      <c r="A258" s="8" t="s">
        <v>405</v>
      </c>
      <c r="B258" s="84"/>
      <c r="C258" s="84"/>
    </row>
    <row r="259" spans="1:3" x14ac:dyDescent="0.2">
      <c r="A259" s="8" t="s">
        <v>440</v>
      </c>
      <c r="B259" s="84">
        <f>IF((B256-B251)&lt;Divallce,B256-B251,Divallce)</f>
        <v>0</v>
      </c>
      <c r="C259" s="84">
        <f>IF((C256-C251)&lt;Divallce,C256-C251,Divallce)</f>
        <v>0</v>
      </c>
    </row>
    <row r="260" spans="1:3" x14ac:dyDescent="0.2">
      <c r="A260" s="8" t="s">
        <v>105</v>
      </c>
      <c r="B260" s="84">
        <f>IF(B259&lt;B252,B259,B252)</f>
        <v>0</v>
      </c>
      <c r="C260" s="84">
        <f>IF(C259&lt;C252,C259,C252)</f>
        <v>0</v>
      </c>
    </row>
    <row r="261" spans="1:3" x14ac:dyDescent="0.2">
      <c r="A261" s="8" t="s">
        <v>316</v>
      </c>
      <c r="B261" s="84">
        <f>IF(B259-B260&gt;B253,B253,B259-B260)</f>
        <v>0</v>
      </c>
      <c r="C261" s="84">
        <f>IF(C259-C260&gt;C253,C253,C259-C260)</f>
        <v>0</v>
      </c>
    </row>
    <row r="262" spans="1:3" x14ac:dyDescent="0.2">
      <c r="A262" s="8" t="s">
        <v>317</v>
      </c>
      <c r="B262" s="84">
        <f>+B259-B261-B260</f>
        <v>0</v>
      </c>
      <c r="C262" s="84">
        <f>+C259-C261-C260</f>
        <v>0</v>
      </c>
    </row>
    <row r="263" spans="1:3" x14ac:dyDescent="0.2">
      <c r="A263" s="8"/>
      <c r="B263" s="84"/>
      <c r="C263" s="84"/>
    </row>
    <row r="264" spans="1:3" x14ac:dyDescent="0.2">
      <c r="A264" s="8" t="s">
        <v>406</v>
      </c>
      <c r="B264" s="84"/>
      <c r="C264" s="84"/>
    </row>
    <row r="265" spans="1:3" x14ac:dyDescent="0.2">
      <c r="A265" s="8"/>
      <c r="B265" s="84"/>
      <c r="C265" s="84"/>
    </row>
    <row r="266" spans="1:3" x14ac:dyDescent="0.2">
      <c r="A266" s="179">
        <f>DivBR</f>
        <v>8.7499999999999994E-2</v>
      </c>
      <c r="B266" s="84">
        <f>(+B252-B260)*DivBR</f>
        <v>0</v>
      </c>
      <c r="C266" s="84">
        <f>(+C252-C260)*DivBR</f>
        <v>0</v>
      </c>
    </row>
    <row r="267" spans="1:3" x14ac:dyDescent="0.2">
      <c r="A267" s="179">
        <f>DivHR</f>
        <v>0.33750000000000002</v>
      </c>
      <c r="B267" s="84">
        <f>(+B253-B261)*DivHR</f>
        <v>0</v>
      </c>
      <c r="C267" s="84">
        <f>(+C253-C261)*DivHR</f>
        <v>0</v>
      </c>
    </row>
    <row r="268" spans="1:3" x14ac:dyDescent="0.2">
      <c r="A268" s="179">
        <f>DivAR</f>
        <v>0.39350000000000002</v>
      </c>
      <c r="B268" s="84">
        <f>+(B254-B262)*DivAR</f>
        <v>0</v>
      </c>
      <c r="C268" s="84">
        <f>+(C254-C262)*DivAR</f>
        <v>0</v>
      </c>
    </row>
    <row r="269" spans="1:3" x14ac:dyDescent="0.2">
      <c r="A269" s="8"/>
      <c r="B269" s="84"/>
      <c r="C269" s="84"/>
    </row>
    <row r="270" spans="1:3" x14ac:dyDescent="0.2">
      <c r="A270" s="8" t="s">
        <v>407</v>
      </c>
      <c r="B270" s="84">
        <f>SUM(B266:B269)</f>
        <v>0</v>
      </c>
      <c r="C270" s="84">
        <f>SUM(C266:C269)</f>
        <v>0</v>
      </c>
    </row>
    <row r="271" spans="1:3" x14ac:dyDescent="0.2">
      <c r="A271" s="8"/>
      <c r="B271" s="84"/>
      <c r="C271" s="84"/>
    </row>
    <row r="272" spans="1:3" x14ac:dyDescent="0.2">
      <c r="A272" s="30" t="s">
        <v>492</v>
      </c>
      <c r="B272" s="84"/>
      <c r="C272" s="84"/>
    </row>
    <row r="273" spans="1:3" x14ac:dyDescent="0.2">
      <c r="A273" s="8"/>
      <c r="B273" s="84"/>
      <c r="C273" s="84"/>
    </row>
    <row r="274" spans="1:3" x14ac:dyDescent="0.2">
      <c r="A274" s="8" t="s">
        <v>6</v>
      </c>
      <c r="B274" s="84"/>
      <c r="C274" s="84"/>
    </row>
    <row r="275" spans="1:3" x14ac:dyDescent="0.2">
      <c r="A275" s="8" t="s">
        <v>397</v>
      </c>
      <c r="B275" s="84">
        <f>+B137</f>
        <v>0</v>
      </c>
      <c r="C275" s="84">
        <f>+C137</f>
        <v>0</v>
      </c>
    </row>
    <row r="276" spans="1:3" x14ac:dyDescent="0.2">
      <c r="A276" s="8" t="s">
        <v>406</v>
      </c>
      <c r="B276" s="84">
        <f>+B183</f>
        <v>0</v>
      </c>
      <c r="C276" s="84">
        <f>+C183</f>
        <v>0</v>
      </c>
    </row>
    <row r="277" spans="1:3" x14ac:dyDescent="0.2">
      <c r="A277" s="8" t="s">
        <v>158</v>
      </c>
      <c r="B277" s="84">
        <f>+B276+B275</f>
        <v>0</v>
      </c>
      <c r="C277" s="84">
        <f>+C276+C275</f>
        <v>0</v>
      </c>
    </row>
    <row r="278" spans="1:3" x14ac:dyDescent="0.2">
      <c r="A278" s="8" t="s">
        <v>493</v>
      </c>
      <c r="B278" s="84"/>
      <c r="C278" s="84"/>
    </row>
    <row r="279" spans="1:3" x14ac:dyDescent="0.2">
      <c r="A279" s="8" t="s">
        <v>397</v>
      </c>
      <c r="B279" s="84">
        <f>+B224</f>
        <v>0</v>
      </c>
      <c r="C279" s="84">
        <f>+C224</f>
        <v>0</v>
      </c>
    </row>
    <row r="280" spans="1:3" x14ac:dyDescent="0.2">
      <c r="A280" s="8" t="s">
        <v>406</v>
      </c>
      <c r="B280" s="84">
        <f>+B270</f>
        <v>0</v>
      </c>
      <c r="C280" s="84">
        <f>+C270</f>
        <v>0</v>
      </c>
    </row>
    <row r="281" spans="1:3" x14ac:dyDescent="0.2">
      <c r="A281" s="8" t="s">
        <v>158</v>
      </c>
      <c r="B281" s="84">
        <f>+B280+B279</f>
        <v>0</v>
      </c>
      <c r="C281" s="84">
        <f>+C280+C279</f>
        <v>0</v>
      </c>
    </row>
    <row r="282" spans="1:3" x14ac:dyDescent="0.2">
      <c r="A282" s="8" t="s">
        <v>494</v>
      </c>
      <c r="B282" s="193" t="str">
        <f>IF(B281&lt;B277,"revised","normal")</f>
        <v>normal</v>
      </c>
      <c r="C282" s="193" t="str">
        <f>IF(C281&lt;C277,"revised","normal")</f>
        <v>normal</v>
      </c>
    </row>
    <row r="283" spans="1:3" x14ac:dyDescent="0.2">
      <c r="A283" s="8" t="s">
        <v>397</v>
      </c>
      <c r="B283" s="84">
        <f>IF(B281&lt;B277,B279,B275)</f>
        <v>0</v>
      </c>
      <c r="C283" s="84">
        <f>IF(C281&lt;C277,C279,C275)</f>
        <v>0</v>
      </c>
    </row>
    <row r="284" spans="1:3" x14ac:dyDescent="0.2">
      <c r="A284" s="8" t="s">
        <v>406</v>
      </c>
      <c r="B284" s="84">
        <f>IF(B281&lt;B277,B280,B276)</f>
        <v>0</v>
      </c>
      <c r="C284" s="84">
        <f>IF(C281&lt;C277,C280,C276)</f>
        <v>0</v>
      </c>
    </row>
    <row r="285" spans="1:3" x14ac:dyDescent="0.2">
      <c r="A285" s="8"/>
      <c r="B285" s="84"/>
      <c r="C285" s="84"/>
    </row>
    <row r="286" spans="1:3" x14ac:dyDescent="0.2">
      <c r="A286" s="7" t="s">
        <v>408</v>
      </c>
      <c r="B286" s="84"/>
      <c r="C286" s="84"/>
    </row>
    <row r="287" spans="1:3" x14ac:dyDescent="0.2">
      <c r="A287" s="8"/>
      <c r="B287" s="84"/>
      <c r="C287" s="84"/>
    </row>
    <row r="288" spans="1:3" x14ac:dyDescent="0.2">
      <c r="A288" s="8" t="s">
        <v>409</v>
      </c>
      <c r="B288" s="84">
        <f>+B83</f>
        <v>0</v>
      </c>
      <c r="C288" s="84">
        <f>+C83</f>
        <v>0</v>
      </c>
    </row>
    <row r="289" spans="1:3" x14ac:dyDescent="0.2">
      <c r="A289" s="8"/>
      <c r="B289" s="84"/>
      <c r="C289" s="84"/>
    </row>
    <row r="290" spans="1:3" x14ac:dyDescent="0.2">
      <c r="A290" s="8" t="s">
        <v>410</v>
      </c>
      <c r="B290" s="84"/>
      <c r="C290" s="84"/>
    </row>
    <row r="291" spans="1:3" x14ac:dyDescent="0.2">
      <c r="A291" s="8"/>
      <c r="B291" s="84"/>
      <c r="C291" s="84"/>
    </row>
    <row r="292" spans="1:3" x14ac:dyDescent="0.2">
      <c r="A292" s="8" t="s">
        <v>411</v>
      </c>
      <c r="B292" s="84">
        <f>IF(B288&lt;Thrd,B288,Thrd)</f>
        <v>0</v>
      </c>
      <c r="C292" s="84">
        <f>IF(C288&lt;Thrd,C288,Thrd)</f>
        <v>0</v>
      </c>
    </row>
    <row r="293" spans="1:3" x14ac:dyDescent="0.2">
      <c r="A293" s="8" t="s">
        <v>412</v>
      </c>
      <c r="B293" s="84">
        <f>IF(B288&lt;Thrd,0,IF(B288&gt;UEL,UEL-Thrd,B288-Thrd))</f>
        <v>0</v>
      </c>
      <c r="C293" s="84">
        <f>IF(C288&lt;Thrd,0,IF(C288&gt;UEL,UEL-Thrd,C288-Thrd))</f>
        <v>0</v>
      </c>
    </row>
    <row r="294" spans="1:3" x14ac:dyDescent="0.2">
      <c r="A294" s="8" t="s">
        <v>413</v>
      </c>
      <c r="B294" s="84">
        <f>IF(B288&lt;UEL,0,B288-UEL)</f>
        <v>0</v>
      </c>
      <c r="C294" s="84">
        <f>IF(C288&lt;UEL,0,C288-UEL)</f>
        <v>0</v>
      </c>
    </row>
    <row r="295" spans="1:3" x14ac:dyDescent="0.2">
      <c r="A295" s="8"/>
      <c r="B295" s="84"/>
      <c r="C295" s="84"/>
    </row>
    <row r="296" spans="1:3" x14ac:dyDescent="0.2">
      <c r="A296" s="8" t="s">
        <v>414</v>
      </c>
      <c r="B296" s="84">
        <f>SUM(B292:B295)</f>
        <v>0</v>
      </c>
      <c r="C296" s="84">
        <f>SUM(C292:C295)</f>
        <v>0</v>
      </c>
    </row>
    <row r="297" spans="1:3" x14ac:dyDescent="0.2">
      <c r="A297" s="8"/>
      <c r="B297" s="84"/>
      <c r="C297" s="84"/>
    </row>
    <row r="298" spans="1:3" x14ac:dyDescent="0.2">
      <c r="A298" s="180">
        <f>Ees</f>
        <v>0.08</v>
      </c>
      <c r="B298" s="84">
        <f>+B293*Ees</f>
        <v>0</v>
      </c>
      <c r="C298" s="84">
        <f>+C293*Ees</f>
        <v>0</v>
      </c>
    </row>
    <row r="299" spans="1:3" x14ac:dyDescent="0.2">
      <c r="A299" s="180">
        <f>Additional</f>
        <v>0.02</v>
      </c>
      <c r="B299" s="84">
        <f>+B294*Additional</f>
        <v>0</v>
      </c>
      <c r="C299" s="84">
        <f>+C294*Additional</f>
        <v>0</v>
      </c>
    </row>
    <row r="300" spans="1:3" x14ac:dyDescent="0.2">
      <c r="A300" s="8"/>
      <c r="B300" s="84"/>
      <c r="C300" s="84"/>
    </row>
    <row r="301" spans="1:3" x14ac:dyDescent="0.2">
      <c r="A301" s="8" t="s">
        <v>415</v>
      </c>
      <c r="B301" s="84">
        <f>SUM(B298:B299)</f>
        <v>0</v>
      </c>
      <c r="C301" s="84">
        <f>SUM(C298:C299)</f>
        <v>0</v>
      </c>
    </row>
    <row r="302" spans="1:3" x14ac:dyDescent="0.2">
      <c r="A302" s="8"/>
      <c r="B302" s="84"/>
      <c r="C302" s="84"/>
    </row>
    <row r="303" spans="1:3" x14ac:dyDescent="0.2">
      <c r="A303" s="8" t="s">
        <v>80</v>
      </c>
      <c r="B303" s="84"/>
      <c r="C303" s="84"/>
    </row>
    <row r="304" spans="1:3" x14ac:dyDescent="0.2">
      <c r="A304" s="8"/>
      <c r="B304" s="84"/>
      <c r="C304" s="84"/>
    </row>
    <row r="305" spans="1:3" x14ac:dyDescent="0.2">
      <c r="A305" s="8" t="s">
        <v>416</v>
      </c>
      <c r="B305" s="84">
        <f>IF(B288&lt;ErsThold,B288,ErsThold)</f>
        <v>0</v>
      </c>
      <c r="C305" s="84">
        <f>IF(C288&lt;ErsThold,C288,ErsThold)</f>
        <v>0</v>
      </c>
    </row>
    <row r="306" spans="1:3" x14ac:dyDescent="0.2">
      <c r="A306" s="8" t="s">
        <v>417</v>
      </c>
      <c r="B306" s="84">
        <f>IF(B288&gt;ErsThold,B288-ErsThold,0)</f>
        <v>0</v>
      </c>
      <c r="C306" s="84">
        <f>IF(C288&gt;ErsThold,C288-ErsThold,0)</f>
        <v>0</v>
      </c>
    </row>
    <row r="307" spans="1:3" x14ac:dyDescent="0.2">
      <c r="A307" s="8"/>
      <c r="B307" s="84"/>
      <c r="C307" s="84"/>
    </row>
    <row r="308" spans="1:3" x14ac:dyDescent="0.2">
      <c r="A308" s="8" t="s">
        <v>418</v>
      </c>
      <c r="B308" s="84">
        <f>SUM(B305:B307)</f>
        <v>0</v>
      </c>
      <c r="C308" s="84">
        <f>SUM(C305:C307)</f>
        <v>0</v>
      </c>
    </row>
    <row r="309" spans="1:3" x14ac:dyDescent="0.2">
      <c r="A309" s="8"/>
      <c r="B309" s="84"/>
      <c r="C309" s="84"/>
    </row>
    <row r="310" spans="1:3" x14ac:dyDescent="0.2">
      <c r="A310" s="179">
        <f>Ers</f>
        <v>0.15</v>
      </c>
      <c r="B310" s="84">
        <f>+B306*Ers</f>
        <v>0</v>
      </c>
      <c r="C310" s="84">
        <f>+C306*Ers</f>
        <v>0</v>
      </c>
    </row>
    <row r="311" spans="1:3" x14ac:dyDescent="0.2">
      <c r="A311" s="8"/>
      <c r="B311" s="84"/>
      <c r="C311" s="84"/>
    </row>
    <row r="312" spans="1:3" x14ac:dyDescent="0.2">
      <c r="A312" s="7" t="s">
        <v>419</v>
      </c>
      <c r="B312" s="84"/>
      <c r="C312" s="84"/>
    </row>
    <row r="313" spans="1:3" x14ac:dyDescent="0.2">
      <c r="A313" s="8"/>
      <c r="B313" s="84"/>
      <c r="C313" s="84"/>
    </row>
    <row r="314" spans="1:3" x14ac:dyDescent="0.2">
      <c r="A314" s="8" t="s">
        <v>420</v>
      </c>
      <c r="B314" s="84">
        <f>+B55</f>
        <v>0</v>
      </c>
      <c r="C314" s="84">
        <f>+C55</f>
        <v>0</v>
      </c>
    </row>
    <row r="315" spans="1:3" x14ac:dyDescent="0.2">
      <c r="A315" s="8" t="s">
        <v>421</v>
      </c>
      <c r="B315" s="84">
        <f>class2spt</f>
        <v>0</v>
      </c>
      <c r="C315" s="84">
        <f>class2spt</f>
        <v>0</v>
      </c>
    </row>
    <row r="316" spans="1:3" x14ac:dyDescent="0.2">
      <c r="A316" s="8" t="s">
        <v>422</v>
      </c>
      <c r="B316" s="84">
        <f>IF(B314&lt;B315,0,52*class2weekly)</f>
        <v>0</v>
      </c>
      <c r="C316" s="84">
        <f>IF(C314&lt;C315,0,52*class2weekly)</f>
        <v>0</v>
      </c>
    </row>
    <row r="317" spans="1:3" x14ac:dyDescent="0.2">
      <c r="A317" s="8"/>
      <c r="B317" s="84"/>
      <c r="C317" s="84"/>
    </row>
    <row r="318" spans="1:3" x14ac:dyDescent="0.2">
      <c r="A318" s="7" t="s">
        <v>423</v>
      </c>
      <c r="B318" s="84"/>
      <c r="C318" s="84"/>
    </row>
    <row r="319" spans="1:3" x14ac:dyDescent="0.2">
      <c r="A319" s="8"/>
      <c r="B319" s="84"/>
      <c r="C319" s="84"/>
    </row>
    <row r="320" spans="1:3" x14ac:dyDescent="0.2">
      <c r="A320" s="8" t="s">
        <v>420</v>
      </c>
      <c r="B320" s="84">
        <f>+B55</f>
        <v>0</v>
      </c>
      <c r="C320" s="84">
        <f>+C55</f>
        <v>0</v>
      </c>
    </row>
    <row r="321" spans="1:3" x14ac:dyDescent="0.2">
      <c r="A321" s="8"/>
      <c r="B321" s="84"/>
      <c r="C321" s="84"/>
    </row>
    <row r="322" spans="1:3" x14ac:dyDescent="0.2">
      <c r="A322" s="8" t="s">
        <v>424</v>
      </c>
      <c r="B322" s="84"/>
      <c r="C322" s="84"/>
    </row>
    <row r="323" spans="1:3" x14ac:dyDescent="0.2">
      <c r="A323" s="8"/>
      <c r="B323" s="84"/>
      <c r="C323" s="84"/>
    </row>
    <row r="324" spans="1:3" x14ac:dyDescent="0.2">
      <c r="A324" s="8" t="s">
        <v>425</v>
      </c>
      <c r="B324" s="84">
        <f>IF(B320&lt;Ivlower,B320,Ivlower)</f>
        <v>0</v>
      </c>
      <c r="C324" s="84">
        <f>IF(C320&lt;Ivlower,C320,Ivlower)</f>
        <v>0</v>
      </c>
    </row>
    <row r="325" spans="1:3" x14ac:dyDescent="0.2">
      <c r="A325" s="8" t="s">
        <v>86</v>
      </c>
      <c r="B325" s="84">
        <f>IF(B320&lt;Ivlower,0,IF(B320&gt;Ivupper,Ivupper-Ivlower,B320-Ivlower))</f>
        <v>0</v>
      </c>
      <c r="C325" s="84">
        <f>IF(C320&lt;Ivlower,0,IF(C320&gt;Ivupper,Ivupper-Ivlower,C320-Ivlower))</f>
        <v>0</v>
      </c>
    </row>
    <row r="326" spans="1:3" x14ac:dyDescent="0.2">
      <c r="A326" s="8" t="s">
        <v>322</v>
      </c>
      <c r="B326" s="84">
        <f>IF(B320-B325-B324&gt;0,B320-B324-B325,0)</f>
        <v>0</v>
      </c>
      <c r="C326" s="84">
        <f>IF(C320-C325-C324&gt;0,C320-C324-C325,0)</f>
        <v>0</v>
      </c>
    </row>
    <row r="327" spans="1:3" x14ac:dyDescent="0.2">
      <c r="A327" s="8"/>
      <c r="B327" s="84"/>
      <c r="C327" s="84"/>
    </row>
    <row r="328" spans="1:3" x14ac:dyDescent="0.2">
      <c r="A328" s="8"/>
      <c r="B328" s="84">
        <f>SUM(B324:B327)</f>
        <v>0</v>
      </c>
      <c r="C328" s="84">
        <f>SUM(C324:C327)</f>
        <v>0</v>
      </c>
    </row>
    <row r="329" spans="1:3" x14ac:dyDescent="0.2">
      <c r="A329" s="8"/>
      <c r="B329" s="84"/>
      <c r="C329" s="84"/>
    </row>
    <row r="330" spans="1:3" x14ac:dyDescent="0.2">
      <c r="A330" s="8" t="s">
        <v>426</v>
      </c>
      <c r="B330" s="84"/>
      <c r="C330" s="84"/>
    </row>
    <row r="331" spans="1:3" x14ac:dyDescent="0.2">
      <c r="A331" s="8"/>
      <c r="B331" s="84"/>
      <c r="C331" s="84"/>
    </row>
    <row r="332" spans="1:3" x14ac:dyDescent="0.2">
      <c r="A332" s="179">
        <f>Ivrate</f>
        <v>0.06</v>
      </c>
      <c r="B332" s="84">
        <f>+B325*Ivrate</f>
        <v>0</v>
      </c>
      <c r="C332" s="84">
        <f>+C325*Ivrate</f>
        <v>0</v>
      </c>
    </row>
    <row r="333" spans="1:3" x14ac:dyDescent="0.2">
      <c r="A333" s="179">
        <f>Ivexcess</f>
        <v>0.02</v>
      </c>
      <c r="B333" s="84">
        <f>+B326*Ivexcess</f>
        <v>0</v>
      </c>
      <c r="C333" s="84">
        <f>+C326*Ivexcess</f>
        <v>0</v>
      </c>
    </row>
    <row r="334" spans="1:3" x14ac:dyDescent="0.2">
      <c r="A334" s="8"/>
      <c r="B334" s="84"/>
      <c r="C334" s="84"/>
    </row>
    <row r="335" spans="1:3" x14ac:dyDescent="0.2">
      <c r="A335" s="8" t="s">
        <v>427</v>
      </c>
      <c r="B335" s="84">
        <f>SUM(B332:B333)</f>
        <v>0</v>
      </c>
      <c r="C335" s="84">
        <f>SUM(C332:C333)</f>
        <v>0</v>
      </c>
    </row>
    <row r="336" spans="1:3" x14ac:dyDescent="0.2">
      <c r="A336" s="8"/>
      <c r="B336" s="84"/>
      <c r="C336" s="84"/>
    </row>
    <row r="337" spans="1:3" x14ac:dyDescent="0.2">
      <c r="A337" s="7" t="s">
        <v>373</v>
      </c>
      <c r="B337" s="84"/>
      <c r="C337" s="84"/>
    </row>
    <row r="338" spans="1:3" x14ac:dyDescent="0.2">
      <c r="A338" s="8"/>
      <c r="B338" s="84"/>
      <c r="C338" s="84"/>
    </row>
    <row r="339" spans="1:3" x14ac:dyDescent="0.2">
      <c r="A339" s="8" t="s">
        <v>368</v>
      </c>
      <c r="B339" s="84">
        <f>+B51</f>
        <v>0</v>
      </c>
      <c r="C339" s="84">
        <f>+C51</f>
        <v>0</v>
      </c>
    </row>
    <row r="340" spans="1:3" x14ac:dyDescent="0.2">
      <c r="A340" s="8" t="s">
        <v>369</v>
      </c>
      <c r="B340" s="84">
        <f>+B53</f>
        <v>0</v>
      </c>
      <c r="C340" s="84">
        <f>+C53</f>
        <v>0</v>
      </c>
    </row>
    <row r="341" spans="1:3" x14ac:dyDescent="0.2">
      <c r="A341" s="8" t="s">
        <v>371</v>
      </c>
      <c r="B341" s="84">
        <f>+B55</f>
        <v>0</v>
      </c>
      <c r="C341" s="84">
        <f>+C55</f>
        <v>0</v>
      </c>
    </row>
    <row r="342" spans="1:3" x14ac:dyDescent="0.2">
      <c r="A342" s="8" t="s">
        <v>372</v>
      </c>
      <c r="B342" s="84">
        <f>+B56</f>
        <v>0</v>
      </c>
      <c r="C342" s="84">
        <f>+C56</f>
        <v>0</v>
      </c>
    </row>
    <row r="343" spans="1:3" x14ac:dyDescent="0.2">
      <c r="A343" s="8" t="s">
        <v>104</v>
      </c>
      <c r="B343" s="84">
        <f>SUM(B339:B342)</f>
        <v>0</v>
      </c>
      <c r="C343" s="84">
        <f>SUM(C339:C342)</f>
        <v>0</v>
      </c>
    </row>
    <row r="344" spans="1:3" x14ac:dyDescent="0.2">
      <c r="A344" s="8" t="s">
        <v>99</v>
      </c>
      <c r="B344" s="84">
        <f>-B98</f>
        <v>-12570</v>
      </c>
      <c r="C344" s="84">
        <f>-C98</f>
        <v>-12570</v>
      </c>
    </row>
    <row r="345" spans="1:3" x14ac:dyDescent="0.2">
      <c r="A345" s="8" t="s">
        <v>428</v>
      </c>
      <c r="B345" s="84">
        <f>IF(+B344+B343&lt;0,0,+B344+B343)</f>
        <v>0</v>
      </c>
      <c r="C345" s="84">
        <f>IF(+C344+C343&lt;0,0,+C344+C343)</f>
        <v>0</v>
      </c>
    </row>
    <row r="346" spans="1:3" x14ac:dyDescent="0.2">
      <c r="A346" s="8"/>
      <c r="B346" s="84"/>
      <c r="C346" s="84"/>
    </row>
    <row r="347" spans="1:3" x14ac:dyDescent="0.2">
      <c r="A347" s="8" t="s">
        <v>429</v>
      </c>
      <c r="B347" s="84">
        <f>IF(B345&gt;(BRB+B58),0,(BRB+B58)-B345)</f>
        <v>37700</v>
      </c>
      <c r="C347" s="84">
        <f>IF(C345&gt;(BRB+C58),0,(BRB+C58)-C345)</f>
        <v>37700</v>
      </c>
    </row>
    <row r="348" spans="1:3" x14ac:dyDescent="0.2">
      <c r="A348" s="8"/>
      <c r="B348" s="84"/>
      <c r="C348" s="84"/>
    </row>
    <row r="349" spans="1:3" x14ac:dyDescent="0.2">
      <c r="A349" s="8" t="s">
        <v>430</v>
      </c>
      <c r="B349" s="84">
        <f>+B57</f>
        <v>0</v>
      </c>
      <c r="C349" s="84">
        <f>+C57</f>
        <v>0</v>
      </c>
    </row>
    <row r="350" spans="1:3" x14ac:dyDescent="0.2">
      <c r="A350" s="8" t="s">
        <v>431</v>
      </c>
      <c r="B350" s="84">
        <f>CGTalce</f>
        <v>3000</v>
      </c>
      <c r="C350" s="84">
        <f>CGTalce</f>
        <v>3000</v>
      </c>
    </row>
    <row r="351" spans="1:3" x14ac:dyDescent="0.2">
      <c r="A351" s="8" t="s">
        <v>432</v>
      </c>
      <c r="B351" s="84">
        <f>IF(+B349-B350&lt;0,0,+B349-B350)</f>
        <v>0</v>
      </c>
      <c r="C351" s="84">
        <f>IF(+C349-C350&lt;0,0,+C349-C350)</f>
        <v>0</v>
      </c>
    </row>
    <row r="352" spans="1:3" x14ac:dyDescent="0.2">
      <c r="A352" s="8"/>
      <c r="B352" s="84"/>
      <c r="C352" s="84"/>
    </row>
    <row r="353" spans="1:3" x14ac:dyDescent="0.2">
      <c r="A353" s="8" t="s">
        <v>433</v>
      </c>
      <c r="B353" s="84"/>
      <c r="C353" s="84"/>
    </row>
    <row r="354" spans="1:3" x14ac:dyDescent="0.2">
      <c r="A354" s="8"/>
      <c r="B354" s="84"/>
      <c r="C354" s="84"/>
    </row>
    <row r="355" spans="1:3" x14ac:dyDescent="0.2">
      <c r="A355" s="180">
        <f>CGTrate</f>
        <v>0.18</v>
      </c>
      <c r="B355" s="84">
        <f>IF(B351&lt;B347,B351,B347)</f>
        <v>0</v>
      </c>
      <c r="C355" s="84">
        <f>IF(C351&lt;C347,C351,C347)</f>
        <v>0</v>
      </c>
    </row>
    <row r="356" spans="1:3" x14ac:dyDescent="0.2">
      <c r="A356" s="180">
        <f>CGTrateHR</f>
        <v>0.24</v>
      </c>
      <c r="B356" s="84">
        <f>+B351-B355</f>
        <v>0</v>
      </c>
      <c r="C356" s="84">
        <f>+C351-C355</f>
        <v>0</v>
      </c>
    </row>
    <row r="357" spans="1:3" x14ac:dyDescent="0.2">
      <c r="A357" s="8"/>
      <c r="B357" s="84"/>
      <c r="C357" s="84"/>
    </row>
    <row r="358" spans="1:3" x14ac:dyDescent="0.2">
      <c r="A358" s="8" t="s">
        <v>434</v>
      </c>
      <c r="B358" s="84"/>
      <c r="C358" s="84"/>
    </row>
    <row r="359" spans="1:3" x14ac:dyDescent="0.2">
      <c r="A359" s="8"/>
      <c r="B359" s="84"/>
      <c r="C359" s="84"/>
    </row>
    <row r="360" spans="1:3" x14ac:dyDescent="0.2">
      <c r="A360" s="180">
        <f>CGTrate</f>
        <v>0.18</v>
      </c>
      <c r="B360" s="84">
        <f>+B355*CGTrate</f>
        <v>0</v>
      </c>
      <c r="C360" s="84">
        <f>+C355*CGTrate</f>
        <v>0</v>
      </c>
    </row>
    <row r="361" spans="1:3" x14ac:dyDescent="0.2">
      <c r="A361" s="180">
        <f>CGTrateHR</f>
        <v>0.24</v>
      </c>
      <c r="B361" s="84">
        <f>+B356*CGTrateHR</f>
        <v>0</v>
      </c>
      <c r="C361" s="84">
        <f>+C356*CGTrateHR</f>
        <v>0</v>
      </c>
    </row>
    <row r="362" spans="1:3" x14ac:dyDescent="0.2">
      <c r="A362" s="8"/>
      <c r="B362" s="84"/>
      <c r="C362" s="84"/>
    </row>
    <row r="363" spans="1:3" x14ac:dyDescent="0.2">
      <c r="A363" s="8" t="s">
        <v>435</v>
      </c>
      <c r="B363" s="84">
        <f>+B361+B360</f>
        <v>0</v>
      </c>
      <c r="C363" s="84">
        <f>+C361+C360</f>
        <v>0</v>
      </c>
    </row>
    <row r="364" spans="1:3" x14ac:dyDescent="0.2">
      <c r="A364" s="8"/>
      <c r="B364" s="84"/>
      <c r="C364" s="84"/>
    </row>
    <row r="365" spans="1:3" x14ac:dyDescent="0.2">
      <c r="A365" s="7" t="s">
        <v>77</v>
      </c>
      <c r="B365" s="84"/>
      <c r="C365" s="84"/>
    </row>
    <row r="366" spans="1:3" x14ac:dyDescent="0.2">
      <c r="A366" s="8"/>
      <c r="B366" s="84"/>
      <c r="C366" s="84"/>
    </row>
    <row r="367" spans="1:3" x14ac:dyDescent="0.2">
      <c r="A367" s="8" t="s">
        <v>375</v>
      </c>
      <c r="B367" s="84">
        <f>+B59</f>
        <v>0</v>
      </c>
      <c r="C367" s="84"/>
    </row>
    <row r="368" spans="1:3" x14ac:dyDescent="0.2">
      <c r="A368" s="8" t="s">
        <v>616</v>
      </c>
      <c r="B368" s="84">
        <f>+B61</f>
        <v>1</v>
      </c>
      <c r="C368" s="84"/>
    </row>
    <row r="369" spans="1:6" x14ac:dyDescent="0.2">
      <c r="A369" s="8"/>
      <c r="B369" s="84"/>
      <c r="C369" s="84"/>
    </row>
    <row r="370" spans="1:6" x14ac:dyDescent="0.2">
      <c r="A370" s="199" t="s">
        <v>617</v>
      </c>
      <c r="B370" s="205"/>
      <c r="C370" s="84"/>
      <c r="D370" s="208" t="s">
        <v>639</v>
      </c>
      <c r="E370" s="208"/>
      <c r="F370" s="208"/>
    </row>
    <row r="371" spans="1:6" x14ac:dyDescent="0.2">
      <c r="A371" s="207" t="s">
        <v>618</v>
      </c>
      <c r="B371" s="205">
        <f>50000/B368/B14*B13</f>
        <v>0</v>
      </c>
      <c r="C371" s="84"/>
    </row>
    <row r="372" spans="1:6" x14ac:dyDescent="0.2">
      <c r="A372" s="207" t="s">
        <v>619</v>
      </c>
      <c r="B372" s="205" t="s">
        <v>620</v>
      </c>
      <c r="C372" s="84"/>
    </row>
    <row r="373" spans="1:6" x14ac:dyDescent="0.2">
      <c r="A373" s="207" t="s">
        <v>621</v>
      </c>
      <c r="B373" s="205">
        <f>250000/B368/B14*B13</f>
        <v>0</v>
      </c>
      <c r="C373" s="84"/>
    </row>
    <row r="374" spans="1:6" x14ac:dyDescent="0.2">
      <c r="A374" s="8"/>
      <c r="B374" s="84"/>
      <c r="C374" s="84"/>
    </row>
    <row r="375" spans="1:6" x14ac:dyDescent="0.2">
      <c r="A375" s="8" t="s">
        <v>622</v>
      </c>
      <c r="B375" s="84">
        <f>IF(B367&lt;B371,B367*CTsmallco,IF(B367&gt;B373,B367*CTfull,((B367-B371)*CTmarginal)+(B371*CTsmallco)))</f>
        <v>0</v>
      </c>
      <c r="C375" s="84"/>
    </row>
  </sheetData>
  <sheetProtection selectLockedCells="1" selectUnlockedCells="1"/>
  <pageMargins left="0.7" right="0.7" top="0.75" bottom="0.75" header="0.3" footer="0.3"/>
  <pageSetup paperSize="9"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L23"/>
  <sheetViews>
    <sheetView workbookViewId="0"/>
  </sheetViews>
  <sheetFormatPr defaultRowHeight="12.75" x14ac:dyDescent="0.2"/>
  <cols>
    <col min="1" max="1" width="12.5703125" customWidth="1"/>
    <col min="2" max="2" width="16.28515625" customWidth="1"/>
    <col min="3" max="3" width="10" customWidth="1"/>
  </cols>
  <sheetData>
    <row r="1" spans="1:64" x14ac:dyDescent="0.2">
      <c r="A1" s="164" t="str">
        <f>+'Company info'!E6</f>
        <v>Company Name</v>
      </c>
      <c r="C1" s="165" t="s">
        <v>667</v>
      </c>
      <c r="F1" s="164"/>
    </row>
    <row r="2" spans="1:64" x14ac:dyDescent="0.2">
      <c r="B2" s="1" t="s">
        <v>158</v>
      </c>
      <c r="C2" s="197" t="s">
        <v>436</v>
      </c>
      <c r="D2" s="197" t="s">
        <v>496</v>
      </c>
      <c r="E2" s="197" t="s">
        <v>497</v>
      </c>
      <c r="F2" s="197" t="s">
        <v>498</v>
      </c>
      <c r="G2" s="197" t="s">
        <v>499</v>
      </c>
      <c r="H2" s="197" t="s">
        <v>500</v>
      </c>
      <c r="I2" s="197" t="s">
        <v>501</v>
      </c>
      <c r="J2" s="197" t="s">
        <v>502</v>
      </c>
      <c r="K2" s="197" t="s">
        <v>503</v>
      </c>
      <c r="L2" s="197" t="s">
        <v>272</v>
      </c>
      <c r="M2" s="197" t="s">
        <v>504</v>
      </c>
      <c r="N2" s="197" t="s">
        <v>505</v>
      </c>
      <c r="O2" s="197" t="s">
        <v>506</v>
      </c>
      <c r="P2" s="197" t="s">
        <v>507</v>
      </c>
      <c r="Q2" s="197" t="s">
        <v>508</v>
      </c>
      <c r="R2" s="197" t="s">
        <v>509</v>
      </c>
      <c r="S2" s="197" t="s">
        <v>510</v>
      </c>
      <c r="T2" s="197" t="s">
        <v>511</v>
      </c>
      <c r="U2" s="197" t="s">
        <v>512</v>
      </c>
      <c r="V2" s="198" t="s">
        <v>513</v>
      </c>
      <c r="W2" s="198" t="s">
        <v>514</v>
      </c>
      <c r="X2" s="198" t="s">
        <v>515</v>
      </c>
      <c r="Y2" s="198" t="s">
        <v>516</v>
      </c>
      <c r="Z2" s="198" t="s">
        <v>517</v>
      </c>
      <c r="AA2" s="198" t="s">
        <v>518</v>
      </c>
      <c r="AB2" s="198" t="s">
        <v>519</v>
      </c>
      <c r="AC2" s="198" t="s">
        <v>520</v>
      </c>
      <c r="AD2" s="198" t="s">
        <v>569</v>
      </c>
      <c r="AE2" s="198" t="s">
        <v>522</v>
      </c>
      <c r="AF2" s="198" t="s">
        <v>523</v>
      </c>
      <c r="AG2" s="198" t="s">
        <v>524</v>
      </c>
      <c r="AH2" s="198" t="s">
        <v>623</v>
      </c>
      <c r="AI2" s="198" t="s">
        <v>89</v>
      </c>
      <c r="AJ2" s="198" t="s">
        <v>525</v>
      </c>
    </row>
    <row r="4" spans="1:64" x14ac:dyDescent="0.2">
      <c r="A4" t="s">
        <v>264</v>
      </c>
      <c r="B4" s="3">
        <f>SUM(C4:AJ4)</f>
        <v>0</v>
      </c>
      <c r="C4" s="3">
        <f>'qtr1'!N129</f>
        <v>0</v>
      </c>
      <c r="D4" s="3">
        <f>'qtr1'!O129</f>
        <v>0</v>
      </c>
      <c r="E4" s="3">
        <f>'qtr1'!P129</f>
        <v>0</v>
      </c>
      <c r="F4" s="3">
        <f>'qtr1'!Q129</f>
        <v>0</v>
      </c>
      <c r="G4" s="3">
        <f>'qtr1'!R129</f>
        <v>0</v>
      </c>
      <c r="H4" s="3">
        <f>'qtr1'!S129</f>
        <v>0</v>
      </c>
      <c r="I4" s="3">
        <f>'qtr1'!T129</f>
        <v>0</v>
      </c>
      <c r="J4" s="3">
        <f>'qtr1'!U129</f>
        <v>0</v>
      </c>
      <c r="K4" s="3">
        <f>'qtr1'!V129</f>
        <v>0</v>
      </c>
      <c r="L4" s="3">
        <f>'qtr1'!W129</f>
        <v>0</v>
      </c>
      <c r="M4" s="3">
        <f>'qtr1'!X129</f>
        <v>0</v>
      </c>
      <c r="N4" s="3">
        <f>'qtr1'!Y129</f>
        <v>0</v>
      </c>
      <c r="O4" s="3">
        <f>'qtr1'!Z129</f>
        <v>0</v>
      </c>
      <c r="P4" s="3">
        <f>'qtr1'!AA129</f>
        <v>0</v>
      </c>
      <c r="Q4" s="3">
        <f>'qtr1'!AB129</f>
        <v>0</v>
      </c>
      <c r="R4" s="3">
        <f>'qtr1'!AC129</f>
        <v>0</v>
      </c>
      <c r="S4" s="3">
        <f>'qtr1'!AD129</f>
        <v>0</v>
      </c>
      <c r="T4" s="3">
        <f>'qtr1'!AE129</f>
        <v>0</v>
      </c>
      <c r="U4" s="3">
        <f>'qtr1'!AF129</f>
        <v>0</v>
      </c>
      <c r="V4" s="3">
        <f>'qtr1'!AG129</f>
        <v>0</v>
      </c>
      <c r="W4" s="3">
        <f>'qtr1'!AH129</f>
        <v>0</v>
      </c>
      <c r="X4" s="3">
        <f>'qtr1'!AI129</f>
        <v>0</v>
      </c>
      <c r="Y4" s="3">
        <f>'qtr1'!AJ129</f>
        <v>0</v>
      </c>
      <c r="Z4" s="3">
        <f>'qtr1'!AK129</f>
        <v>0</v>
      </c>
      <c r="AA4" s="3">
        <f>'qtr1'!AL129</f>
        <v>0</v>
      </c>
      <c r="AB4" s="3">
        <f>'qtr1'!AM129</f>
        <v>0</v>
      </c>
      <c r="AC4" s="3">
        <f>'qtr1'!AN129</f>
        <v>0</v>
      </c>
      <c r="AD4" s="3">
        <f>'qtr1'!AO129</f>
        <v>0</v>
      </c>
      <c r="AE4" s="3">
        <f>'qtr1'!AP129</f>
        <v>0</v>
      </c>
      <c r="AF4" s="3">
        <f>'qtr1'!AQ129</f>
        <v>0</v>
      </c>
      <c r="AG4" s="3">
        <f>'qtr1'!AR129</f>
        <v>0</v>
      </c>
      <c r="AH4" s="3">
        <f>'qtr1'!AS129</f>
        <v>0</v>
      </c>
      <c r="AI4" s="3">
        <f>'qtr1'!AT129</f>
        <v>0</v>
      </c>
      <c r="AJ4" s="3">
        <f>'qtr1'!AU129</f>
        <v>0</v>
      </c>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row>
    <row r="5" spans="1:64" x14ac:dyDescent="0.2">
      <c r="A5" t="s">
        <v>265</v>
      </c>
      <c r="B5" s="3">
        <f t="shared" ref="B5:B8" si="0">SUM(C5:AJ5)</f>
        <v>0</v>
      </c>
      <c r="C5" s="3">
        <f>'qtr2'!N129</f>
        <v>0</v>
      </c>
      <c r="D5" s="3">
        <f>'qtr2'!O129</f>
        <v>0</v>
      </c>
      <c r="E5" s="3">
        <f>'qtr2'!P129</f>
        <v>0</v>
      </c>
      <c r="F5" s="3">
        <f>'qtr2'!Q129</f>
        <v>0</v>
      </c>
      <c r="G5" s="3">
        <f>'qtr2'!R129</f>
        <v>0</v>
      </c>
      <c r="H5" s="3">
        <f>'qtr2'!S129</f>
        <v>0</v>
      </c>
      <c r="I5" s="3">
        <f>'qtr2'!T129</f>
        <v>0</v>
      </c>
      <c r="J5" s="3">
        <f>'qtr2'!U129</f>
        <v>0</v>
      </c>
      <c r="K5" s="3">
        <f>'qtr2'!V129</f>
        <v>0</v>
      </c>
      <c r="L5" s="3">
        <f>'qtr2'!W129</f>
        <v>0</v>
      </c>
      <c r="M5" s="3">
        <f>'qtr2'!X129</f>
        <v>0</v>
      </c>
      <c r="N5" s="3">
        <f>'qtr2'!Y129</f>
        <v>0</v>
      </c>
      <c r="O5" s="3">
        <f>'qtr2'!Z129</f>
        <v>0</v>
      </c>
      <c r="P5" s="3">
        <f>'qtr2'!AA129</f>
        <v>0</v>
      </c>
      <c r="Q5" s="3">
        <f>'qtr2'!AB129</f>
        <v>0</v>
      </c>
      <c r="R5" s="3">
        <f>'qtr2'!AC129</f>
        <v>0</v>
      </c>
      <c r="S5" s="3">
        <f>'qtr2'!AD129</f>
        <v>0</v>
      </c>
      <c r="T5" s="3">
        <f>'qtr2'!AE129</f>
        <v>0</v>
      </c>
      <c r="U5" s="3">
        <f>'qtr2'!AF129</f>
        <v>0</v>
      </c>
      <c r="V5" s="3">
        <f>'qtr2'!AG129</f>
        <v>0</v>
      </c>
      <c r="W5" s="3">
        <f>'qtr2'!AH129</f>
        <v>0</v>
      </c>
      <c r="X5" s="3">
        <f>'qtr2'!AI129</f>
        <v>0</v>
      </c>
      <c r="Y5" s="3">
        <f>'qtr2'!AJ129</f>
        <v>0</v>
      </c>
      <c r="Z5" s="3">
        <f>'qtr2'!AK129</f>
        <v>0</v>
      </c>
      <c r="AA5" s="3">
        <f>'qtr2'!AL129</f>
        <v>0</v>
      </c>
      <c r="AB5" s="3">
        <f>'qtr2'!AM129</f>
        <v>0</v>
      </c>
      <c r="AC5" s="3">
        <f>'qtr2'!AN129</f>
        <v>0</v>
      </c>
      <c r="AD5" s="3">
        <f>'qtr2'!AO129</f>
        <v>0</v>
      </c>
      <c r="AE5" s="3">
        <f>'qtr2'!AP129</f>
        <v>0</v>
      </c>
      <c r="AF5" s="3">
        <f>'qtr2'!AQ129</f>
        <v>0</v>
      </c>
      <c r="AG5" s="3">
        <f>'qtr2'!AR129</f>
        <v>0</v>
      </c>
      <c r="AH5" s="3">
        <f>'qtr2'!AS129</f>
        <v>0</v>
      </c>
      <c r="AI5" s="3">
        <f>'qtr2'!AT129</f>
        <v>0</v>
      </c>
      <c r="AJ5" s="3">
        <f>'qtr2'!AU129</f>
        <v>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x14ac:dyDescent="0.2">
      <c r="A6" t="s">
        <v>266</v>
      </c>
      <c r="B6" s="3">
        <f t="shared" si="0"/>
        <v>0</v>
      </c>
      <c r="C6" s="3">
        <f>'qtr3'!N129</f>
        <v>0</v>
      </c>
      <c r="D6" s="3">
        <f>'qtr3'!O129</f>
        <v>0</v>
      </c>
      <c r="E6" s="3">
        <f>'qtr3'!P129</f>
        <v>0</v>
      </c>
      <c r="F6" s="3">
        <f>'qtr3'!Q129</f>
        <v>0</v>
      </c>
      <c r="G6" s="3">
        <f>'qtr3'!R129</f>
        <v>0</v>
      </c>
      <c r="H6" s="3">
        <f>'qtr3'!S129</f>
        <v>0</v>
      </c>
      <c r="I6" s="3">
        <f>'qtr3'!T129</f>
        <v>0</v>
      </c>
      <c r="J6" s="3">
        <f>'qtr3'!U129</f>
        <v>0</v>
      </c>
      <c r="K6" s="3">
        <f>'qtr3'!V129</f>
        <v>0</v>
      </c>
      <c r="L6" s="3">
        <f>'qtr3'!W129</f>
        <v>0</v>
      </c>
      <c r="M6" s="3">
        <f>'qtr3'!X129</f>
        <v>0</v>
      </c>
      <c r="N6" s="3">
        <f>'qtr3'!Y129</f>
        <v>0</v>
      </c>
      <c r="O6" s="3">
        <f>'qtr3'!Z129</f>
        <v>0</v>
      </c>
      <c r="P6" s="3">
        <f>'qtr3'!AA129</f>
        <v>0</v>
      </c>
      <c r="Q6" s="3">
        <f>'qtr3'!AB129</f>
        <v>0</v>
      </c>
      <c r="R6" s="3">
        <f>'qtr3'!AC129</f>
        <v>0</v>
      </c>
      <c r="S6" s="3">
        <f>'qtr3'!AD129</f>
        <v>0</v>
      </c>
      <c r="T6" s="3">
        <f>'qtr3'!AE129</f>
        <v>0</v>
      </c>
      <c r="U6" s="3">
        <f>'qtr3'!AF129</f>
        <v>0</v>
      </c>
      <c r="V6" s="3">
        <f>'qtr3'!AG129</f>
        <v>0</v>
      </c>
      <c r="W6" s="3">
        <f>'qtr3'!AH129</f>
        <v>0</v>
      </c>
      <c r="X6" s="3">
        <f>'qtr3'!AI129</f>
        <v>0</v>
      </c>
      <c r="Y6" s="3">
        <f>'qtr3'!AJ129</f>
        <v>0</v>
      </c>
      <c r="Z6" s="3">
        <f>'qtr3'!AK129</f>
        <v>0</v>
      </c>
      <c r="AA6" s="3">
        <f>'qtr3'!AL129</f>
        <v>0</v>
      </c>
      <c r="AB6" s="3">
        <f>'qtr3'!AM129</f>
        <v>0</v>
      </c>
      <c r="AC6" s="3">
        <f>'qtr3'!AN129</f>
        <v>0</v>
      </c>
      <c r="AD6" s="3">
        <f>'qtr3'!AO129</f>
        <v>0</v>
      </c>
      <c r="AE6" s="3">
        <f>'qtr3'!AP129</f>
        <v>0</v>
      </c>
      <c r="AF6" s="3">
        <f>'qtr3'!AQ129</f>
        <v>0</v>
      </c>
      <c r="AG6" s="3">
        <f>'qtr3'!AR129</f>
        <v>0</v>
      </c>
      <c r="AH6" s="3">
        <f>'qtr3'!AS129</f>
        <v>0</v>
      </c>
      <c r="AI6" s="3">
        <f>'qtr3'!AT129</f>
        <v>0</v>
      </c>
      <c r="AJ6" s="3">
        <f>'qtr3'!AU129</f>
        <v>0</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row>
    <row r="7" spans="1:64" x14ac:dyDescent="0.2">
      <c r="A7" t="s">
        <v>267</v>
      </c>
      <c r="B7" s="3">
        <f t="shared" si="0"/>
        <v>0</v>
      </c>
      <c r="C7" s="3">
        <f>'qtr4'!N129</f>
        <v>0</v>
      </c>
      <c r="D7" s="3">
        <f>'qtr4'!O129</f>
        <v>0</v>
      </c>
      <c r="E7" s="3">
        <f>'qtr4'!P129</f>
        <v>0</v>
      </c>
      <c r="F7" s="3">
        <f>'qtr4'!Q129</f>
        <v>0</v>
      </c>
      <c r="G7" s="3">
        <f>'qtr4'!R129</f>
        <v>0</v>
      </c>
      <c r="H7" s="3">
        <f>'qtr4'!S129</f>
        <v>0</v>
      </c>
      <c r="I7" s="3">
        <f>'qtr4'!T129</f>
        <v>0</v>
      </c>
      <c r="J7" s="3">
        <f>'qtr4'!U129</f>
        <v>0</v>
      </c>
      <c r="K7" s="3">
        <f>'qtr4'!V129</f>
        <v>0</v>
      </c>
      <c r="L7" s="3">
        <f>'qtr4'!W129</f>
        <v>0</v>
      </c>
      <c r="M7" s="3">
        <f>'qtr4'!X129</f>
        <v>0</v>
      </c>
      <c r="N7" s="3">
        <f>'qtr4'!Y129</f>
        <v>0</v>
      </c>
      <c r="O7" s="3">
        <f>'qtr4'!Z129</f>
        <v>0</v>
      </c>
      <c r="P7" s="3">
        <f>'qtr4'!AA129</f>
        <v>0</v>
      </c>
      <c r="Q7" s="3">
        <f>'qtr4'!AB129</f>
        <v>0</v>
      </c>
      <c r="R7" s="3">
        <f>'qtr4'!AC129</f>
        <v>0</v>
      </c>
      <c r="S7" s="3">
        <f>'qtr4'!AD129</f>
        <v>0</v>
      </c>
      <c r="T7" s="3">
        <f>'qtr4'!AE129</f>
        <v>0</v>
      </c>
      <c r="U7" s="3">
        <f>'qtr4'!AF129</f>
        <v>0</v>
      </c>
      <c r="V7" s="3">
        <f>'qtr4'!AG129</f>
        <v>0</v>
      </c>
      <c r="W7" s="3">
        <f>'qtr4'!AH129</f>
        <v>0</v>
      </c>
      <c r="X7" s="3">
        <f>'qtr4'!AI129</f>
        <v>0</v>
      </c>
      <c r="Y7" s="3">
        <f>'qtr4'!AJ129</f>
        <v>0</v>
      </c>
      <c r="Z7" s="3">
        <f>'qtr4'!AK129</f>
        <v>0</v>
      </c>
      <c r="AA7" s="3">
        <f>'qtr4'!AL129</f>
        <v>0</v>
      </c>
      <c r="AB7" s="3">
        <f>'qtr4'!AM129</f>
        <v>0</v>
      </c>
      <c r="AC7" s="3">
        <f>'qtr4'!AN129</f>
        <v>0</v>
      </c>
      <c r="AD7" s="3">
        <f>'qtr4'!AO129</f>
        <v>0</v>
      </c>
      <c r="AE7" s="3">
        <f>'qtr4'!AP129</f>
        <v>0</v>
      </c>
      <c r="AF7" s="3">
        <f>'qtr4'!AQ129</f>
        <v>0</v>
      </c>
      <c r="AG7" s="3">
        <f>'qtr4'!AR129</f>
        <v>0</v>
      </c>
      <c r="AH7" s="3">
        <f>'qtr4'!AS129</f>
        <v>0</v>
      </c>
      <c r="AI7" s="3">
        <f>'qtr4'!AT129</f>
        <v>0</v>
      </c>
      <c r="AJ7" s="3">
        <f>'qtr4'!AU129</f>
        <v>0</v>
      </c>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row>
    <row r="8" spans="1:64" x14ac:dyDescent="0.2">
      <c r="A8" t="s">
        <v>268</v>
      </c>
      <c r="B8" s="3">
        <f t="shared" si="0"/>
        <v>0</v>
      </c>
      <c r="C8" s="3">
        <f>'qtr5'!N129</f>
        <v>0</v>
      </c>
      <c r="D8" s="3">
        <f>'qtr5'!O129</f>
        <v>0</v>
      </c>
      <c r="E8" s="3">
        <f>'qtr5'!P129</f>
        <v>0</v>
      </c>
      <c r="F8" s="3">
        <f>'qtr5'!Q129</f>
        <v>0</v>
      </c>
      <c r="G8" s="3">
        <f>'qtr5'!R129</f>
        <v>0</v>
      </c>
      <c r="H8" s="3">
        <f>'qtr5'!S129</f>
        <v>0</v>
      </c>
      <c r="I8" s="3">
        <f>'qtr5'!T129</f>
        <v>0</v>
      </c>
      <c r="J8" s="3">
        <f>'qtr5'!U129</f>
        <v>0</v>
      </c>
      <c r="K8" s="3">
        <f>'qtr5'!V129</f>
        <v>0</v>
      </c>
      <c r="L8" s="3">
        <f>'qtr5'!W129</f>
        <v>0</v>
      </c>
      <c r="M8" s="3">
        <f>'qtr5'!X129</f>
        <v>0</v>
      </c>
      <c r="N8" s="3">
        <f>'qtr5'!Y129</f>
        <v>0</v>
      </c>
      <c r="O8" s="3">
        <f>'qtr5'!Z129</f>
        <v>0</v>
      </c>
      <c r="P8" s="3">
        <f>'qtr5'!AA129</f>
        <v>0</v>
      </c>
      <c r="Q8" s="3">
        <f>'qtr5'!AB129</f>
        <v>0</v>
      </c>
      <c r="R8" s="3">
        <f>'qtr5'!AC129</f>
        <v>0</v>
      </c>
      <c r="S8" s="3">
        <f>'qtr5'!AD129</f>
        <v>0</v>
      </c>
      <c r="T8" s="3">
        <f>'qtr5'!AE129</f>
        <v>0</v>
      </c>
      <c r="U8" s="3">
        <f>'qtr5'!AF129</f>
        <v>0</v>
      </c>
      <c r="V8" s="3">
        <f>'qtr5'!AG129</f>
        <v>0</v>
      </c>
      <c r="W8" s="3">
        <f>'qtr5'!AH129</f>
        <v>0</v>
      </c>
      <c r="X8" s="3">
        <f>'qtr5'!AI129</f>
        <v>0</v>
      </c>
      <c r="Y8" s="3">
        <f>'qtr5'!AJ129</f>
        <v>0</v>
      </c>
      <c r="Z8" s="3">
        <f>'qtr5'!AK129</f>
        <v>0</v>
      </c>
      <c r="AA8" s="3">
        <f>'qtr5'!AL129</f>
        <v>0</v>
      </c>
      <c r="AB8" s="3">
        <f>'qtr5'!AM129</f>
        <v>0</v>
      </c>
      <c r="AC8" s="3">
        <f>'qtr5'!AN129</f>
        <v>0</v>
      </c>
      <c r="AD8" s="3">
        <f>'qtr5'!AO129</f>
        <v>0</v>
      </c>
      <c r="AE8" s="3">
        <f>'qtr5'!AP129</f>
        <v>0</v>
      </c>
      <c r="AF8" s="3">
        <f>'qtr5'!AQ129</f>
        <v>0</v>
      </c>
      <c r="AG8" s="3">
        <f>'qtr5'!AR129</f>
        <v>0</v>
      </c>
      <c r="AH8" s="3">
        <f>'qtr5'!AS129</f>
        <v>0</v>
      </c>
      <c r="AI8" s="3">
        <f>'qtr5'!AT129</f>
        <v>0</v>
      </c>
      <c r="AJ8" s="3">
        <f>'qtr5'!AU129</f>
        <v>0</v>
      </c>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row>
    <row r="9" spans="1:64" x14ac:dyDescent="0.2">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row>
    <row r="10" spans="1:64" ht="13.5" thickBot="1" x14ac:dyDescent="0.25">
      <c r="A10" s="1" t="s">
        <v>158</v>
      </c>
      <c r="B10" s="3">
        <f>SUM(B4:B8)</f>
        <v>0</v>
      </c>
      <c r="C10" s="4">
        <f>SUM(C4:C9)</f>
        <v>0</v>
      </c>
      <c r="D10" s="4">
        <f t="shared" ref="D10:AJ10" si="1">SUM(D4:D9)</f>
        <v>0</v>
      </c>
      <c r="E10" s="4">
        <f t="shared" si="1"/>
        <v>0</v>
      </c>
      <c r="F10" s="4">
        <f t="shared" si="1"/>
        <v>0</v>
      </c>
      <c r="G10" s="4">
        <f t="shared" si="1"/>
        <v>0</v>
      </c>
      <c r="H10" s="4">
        <f t="shared" si="1"/>
        <v>0</v>
      </c>
      <c r="I10" s="4">
        <f t="shared" si="1"/>
        <v>0</v>
      </c>
      <c r="J10" s="4">
        <f t="shared" si="1"/>
        <v>0</v>
      </c>
      <c r="K10" s="4">
        <f t="shared" si="1"/>
        <v>0</v>
      </c>
      <c r="L10" s="4">
        <f t="shared" si="1"/>
        <v>0</v>
      </c>
      <c r="M10" s="4">
        <f t="shared" si="1"/>
        <v>0</v>
      </c>
      <c r="N10" s="4">
        <f t="shared" si="1"/>
        <v>0</v>
      </c>
      <c r="O10" s="4">
        <f t="shared" si="1"/>
        <v>0</v>
      </c>
      <c r="P10" s="4">
        <f t="shared" si="1"/>
        <v>0</v>
      </c>
      <c r="Q10" s="4">
        <f t="shared" si="1"/>
        <v>0</v>
      </c>
      <c r="R10" s="4">
        <f t="shared" si="1"/>
        <v>0</v>
      </c>
      <c r="S10" s="4">
        <f t="shared" si="1"/>
        <v>0</v>
      </c>
      <c r="T10" s="4">
        <f t="shared" si="1"/>
        <v>0</v>
      </c>
      <c r="U10" s="4">
        <f t="shared" si="1"/>
        <v>0</v>
      </c>
      <c r="V10" s="4">
        <f t="shared" si="1"/>
        <v>0</v>
      </c>
      <c r="W10" s="4">
        <f t="shared" si="1"/>
        <v>0</v>
      </c>
      <c r="X10" s="4">
        <f t="shared" si="1"/>
        <v>0</v>
      </c>
      <c r="Y10" s="4">
        <f t="shared" si="1"/>
        <v>0</v>
      </c>
      <c r="Z10" s="4">
        <f t="shared" si="1"/>
        <v>0</v>
      </c>
      <c r="AA10" s="4">
        <f t="shared" si="1"/>
        <v>0</v>
      </c>
      <c r="AB10" s="4">
        <f t="shared" si="1"/>
        <v>0</v>
      </c>
      <c r="AC10" s="4">
        <f t="shared" si="1"/>
        <v>0</v>
      </c>
      <c r="AD10" s="4">
        <f t="shared" si="1"/>
        <v>0</v>
      </c>
      <c r="AE10" s="4">
        <f t="shared" si="1"/>
        <v>0</v>
      </c>
      <c r="AF10" s="4">
        <f t="shared" si="1"/>
        <v>0</v>
      </c>
      <c r="AG10" s="4">
        <f t="shared" si="1"/>
        <v>0</v>
      </c>
      <c r="AH10" s="4">
        <f t="shared" si="1"/>
        <v>0</v>
      </c>
      <c r="AI10" s="4">
        <f t="shared" si="1"/>
        <v>0</v>
      </c>
      <c r="AJ10" s="4">
        <f t="shared" si="1"/>
        <v>0</v>
      </c>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row>
    <row r="11" spans="1:64" s="200" customFormat="1" ht="13.5" thickTop="1" x14ac:dyDescent="0.2">
      <c r="C11" s="200" t="s">
        <v>538</v>
      </c>
      <c r="D11" s="200" t="s">
        <v>542</v>
      </c>
      <c r="E11" s="200" t="s">
        <v>543</v>
      </c>
      <c r="F11" s="200" t="s">
        <v>544</v>
      </c>
      <c r="G11" s="200" t="s">
        <v>545</v>
      </c>
      <c r="H11" s="200" t="s">
        <v>546</v>
      </c>
      <c r="I11" s="200" t="s">
        <v>547</v>
      </c>
      <c r="J11" s="200" t="s">
        <v>548</v>
      </c>
      <c r="K11" s="200" t="s">
        <v>549</v>
      </c>
      <c r="L11" s="200" t="s">
        <v>550</v>
      </c>
      <c r="M11" s="200" t="s">
        <v>551</v>
      </c>
      <c r="N11" s="200" t="s">
        <v>552</v>
      </c>
      <c r="O11" s="200" t="s">
        <v>553</v>
      </c>
      <c r="P11" s="200" t="s">
        <v>554</v>
      </c>
      <c r="Q11" s="200" t="s">
        <v>555</v>
      </c>
      <c r="R11" s="200" t="s">
        <v>556</v>
      </c>
      <c r="S11" s="200" t="s">
        <v>557</v>
      </c>
      <c r="T11" s="200" t="s">
        <v>558</v>
      </c>
      <c r="U11" s="200" t="s">
        <v>559</v>
      </c>
      <c r="V11" s="200" t="s">
        <v>560</v>
      </c>
      <c r="W11" s="200" t="s">
        <v>561</v>
      </c>
      <c r="X11" s="200" t="s">
        <v>562</v>
      </c>
      <c r="Y11" s="200" t="s">
        <v>563</v>
      </c>
      <c r="Z11" s="200" t="s">
        <v>564</v>
      </c>
      <c r="AA11" s="200" t="s">
        <v>565</v>
      </c>
      <c r="AB11" s="200" t="s">
        <v>566</v>
      </c>
      <c r="AC11" s="200" t="s">
        <v>567</v>
      </c>
      <c r="AD11" s="200" t="s">
        <v>568</v>
      </c>
      <c r="AE11" s="200" t="s">
        <v>570</v>
      </c>
      <c r="AF11" s="200" t="s">
        <v>539</v>
      </c>
      <c r="AG11" s="200" t="s">
        <v>571</v>
      </c>
      <c r="AH11" s="200" t="s">
        <v>624</v>
      </c>
      <c r="AI11" s="200" t="s">
        <v>541</v>
      </c>
      <c r="AJ11" s="200" t="s">
        <v>572</v>
      </c>
    </row>
    <row r="12" spans="1:64" x14ac:dyDescent="0.2">
      <c r="A12" s="1" t="s">
        <v>292</v>
      </c>
      <c r="B12" s="3">
        <f>'VAT summaries'!E16+'VAT summaries'!F16+'VAT summaries'!G16+'VAT summaries'!H16+'VAT summaries'!I16</f>
        <v>0</v>
      </c>
      <c r="C12" s="200" t="s">
        <v>539</v>
      </c>
    </row>
    <row r="13" spans="1:64" x14ac:dyDescent="0.2">
      <c r="A13" s="1" t="s">
        <v>293</v>
      </c>
      <c r="B13" s="3">
        <f>'qtr1'!D35</f>
        <v>0</v>
      </c>
      <c r="C13" s="200" t="s">
        <v>540</v>
      </c>
    </row>
    <row r="14" spans="1:64" x14ac:dyDescent="0.2">
      <c r="A14" s="1" t="s">
        <v>294</v>
      </c>
      <c r="B14" s="3">
        <f>-'qtr5'!D129</f>
        <v>0</v>
      </c>
      <c r="C14" s="200" t="s">
        <v>540</v>
      </c>
      <c r="N14" s="1" t="s">
        <v>296</v>
      </c>
    </row>
    <row r="15" spans="1:64" x14ac:dyDescent="0.2">
      <c r="A15" s="165" t="s">
        <v>346</v>
      </c>
      <c r="B15" s="3">
        <f>'qtr1'!G35</f>
        <v>0</v>
      </c>
      <c r="C15" s="200" t="s">
        <v>587</v>
      </c>
      <c r="N15" s="1" t="s">
        <v>264</v>
      </c>
      <c r="P15" s="5">
        <f>'qtr1'!I140+'qtr1'!J140</f>
        <v>0</v>
      </c>
    </row>
    <row r="16" spans="1:64" x14ac:dyDescent="0.2">
      <c r="A16" s="165" t="s">
        <v>347</v>
      </c>
      <c r="B16" s="3">
        <f>-'qtr5'!G129</f>
        <v>0</v>
      </c>
      <c r="C16" s="200" t="s">
        <v>587</v>
      </c>
      <c r="N16" s="1" t="s">
        <v>265</v>
      </c>
      <c r="P16" s="5">
        <f>'qtr2'!I136+'qtr2'!J136</f>
        <v>0</v>
      </c>
    </row>
    <row r="17" spans="1:16" x14ac:dyDescent="0.2">
      <c r="A17" s="165" t="s">
        <v>349</v>
      </c>
      <c r="B17" s="3">
        <f>'qtr1'!F35</f>
        <v>0</v>
      </c>
      <c r="C17" s="200" t="s">
        <v>625</v>
      </c>
      <c r="N17" s="1" t="s">
        <v>266</v>
      </c>
      <c r="P17" s="5">
        <f>'qtr3'!I140+'qtr3'!J140</f>
        <v>0</v>
      </c>
    </row>
    <row r="18" spans="1:16" x14ac:dyDescent="0.2">
      <c r="A18" s="165" t="s">
        <v>350</v>
      </c>
      <c r="B18" s="3">
        <f>-'qtr5'!F129</f>
        <v>0</v>
      </c>
      <c r="C18" s="200" t="s">
        <v>625</v>
      </c>
      <c r="N18" s="1" t="s">
        <v>267</v>
      </c>
      <c r="P18" s="5">
        <f>'qtr4'!I140+'qtr4'!J140</f>
        <v>0</v>
      </c>
    </row>
    <row r="19" spans="1:16" x14ac:dyDescent="0.2">
      <c r="A19" s="165" t="s">
        <v>348</v>
      </c>
      <c r="B19" s="3">
        <f>-'qtr5'!E129</f>
        <v>0</v>
      </c>
      <c r="C19" s="200" t="s">
        <v>541</v>
      </c>
      <c r="N19" s="1" t="s">
        <v>268</v>
      </c>
      <c r="P19" s="5">
        <f>'qtr5'!I140+'qtr5'!J140</f>
        <v>0</v>
      </c>
    </row>
    <row r="20" spans="1:16" ht="13.5" thickBot="1" x14ac:dyDescent="0.25">
      <c r="B20" s="3"/>
      <c r="C20" s="200"/>
      <c r="P20" s="6">
        <f>SUM(P15:P19)</f>
        <v>0</v>
      </c>
    </row>
    <row r="21" spans="1:16" ht="13.5" thickTop="1" x14ac:dyDescent="0.2">
      <c r="B21" s="3"/>
      <c r="C21" s="200"/>
    </row>
    <row r="22" spans="1:16" x14ac:dyDescent="0.2">
      <c r="B22" s="3"/>
    </row>
    <row r="23" spans="1:16" x14ac:dyDescent="0.2">
      <c r="A23" s="1" t="s">
        <v>100</v>
      </c>
      <c r="B23" s="3">
        <f>SUM(B10:B21)</f>
        <v>0</v>
      </c>
      <c r="C23" s="1" t="s">
        <v>295</v>
      </c>
    </row>
  </sheetData>
  <phoneticPr fontId="0" type="noConversion"/>
  <pageMargins left="0.75" right="0.75" top="1" bottom="1" header="0.5" footer="0.5"/>
  <pageSetup paperSize="9"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113</vt:i4>
      </vt:variant>
    </vt:vector>
  </HeadingPairs>
  <TitlesOfParts>
    <vt:vector size="128" baseType="lpstr">
      <vt:lpstr>Contents</vt:lpstr>
      <vt:lpstr>Company info</vt:lpstr>
      <vt:lpstr>VAT summaries</vt:lpstr>
      <vt:lpstr>qtr1</vt:lpstr>
      <vt:lpstr>qtr2</vt:lpstr>
      <vt:lpstr>qtr3</vt:lpstr>
      <vt:lpstr>qtr4</vt:lpstr>
      <vt:lpstr>qtr5</vt:lpstr>
      <vt:lpstr>performance summary</vt:lpstr>
      <vt:lpstr>planning questionnaire</vt:lpstr>
      <vt:lpstr>Dividend vouchers</vt:lpstr>
      <vt:lpstr>Whitefield office use</vt:lpstr>
      <vt:lpstr>Whitefield office use (3)</vt:lpstr>
      <vt:lpstr>Whitefield office use(4)</vt:lpstr>
      <vt:lpstr>Whitefield office use(5)</vt:lpstr>
      <vt:lpstr>_vrq1</vt:lpstr>
      <vt:lpstr>_vrq2</vt:lpstr>
      <vt:lpstr>_vrq3</vt:lpstr>
      <vt:lpstr>_vrq4</vt:lpstr>
      <vt:lpstr>_vrq5</vt:lpstr>
      <vt:lpstr>Abate</vt:lpstr>
      <vt:lpstr>Additional</vt:lpstr>
      <vt:lpstr>AR</vt:lpstr>
      <vt:lpstr>BR</vt:lpstr>
      <vt:lpstr>BRB</vt:lpstr>
      <vt:lpstr>cardacq1</vt:lpstr>
      <vt:lpstr>cardacq2</vt:lpstr>
      <vt:lpstr>cardacq3</vt:lpstr>
      <vt:lpstr>cardacq4</vt:lpstr>
      <vt:lpstr>cardacq5</vt:lpstr>
      <vt:lpstr>cashacq1</vt:lpstr>
      <vt:lpstr>cashacq2</vt:lpstr>
      <vt:lpstr>cashacq3</vt:lpstr>
      <vt:lpstr>cashacq4</vt:lpstr>
      <vt:lpstr>cashacq5</vt:lpstr>
      <vt:lpstr>CGTalce</vt:lpstr>
      <vt:lpstr>CGTrate</vt:lpstr>
      <vt:lpstr>CGTrateHR</vt:lpstr>
      <vt:lpstr>CGTrateres</vt:lpstr>
      <vt:lpstr>CGTrateresHR</vt:lpstr>
      <vt:lpstr>class2spt</vt:lpstr>
      <vt:lpstr>class2weekly</vt:lpstr>
      <vt:lpstr>CompanyInfo</vt:lpstr>
      <vt:lpstr>CT_full</vt:lpstr>
      <vt:lpstr>CT_marginal</vt:lpstr>
      <vt:lpstr>CT_smallco</vt:lpstr>
      <vt:lpstr>CTfull</vt:lpstr>
      <vt:lpstr>CTmarginal</vt:lpstr>
      <vt:lpstr>CTsmallco</vt:lpstr>
      <vt:lpstr>currentacq1</vt:lpstr>
      <vt:lpstr>currentacq2</vt:lpstr>
      <vt:lpstr>currentacq3</vt:lpstr>
      <vt:lpstr>currentacq4</vt:lpstr>
      <vt:lpstr>currentacq5</vt:lpstr>
      <vt:lpstr>depositacq1</vt:lpstr>
      <vt:lpstr>depositacq2</vt:lpstr>
      <vt:lpstr>depositacq3</vt:lpstr>
      <vt:lpstr>depositacq4</vt:lpstr>
      <vt:lpstr>depositacq5</vt:lpstr>
      <vt:lpstr>Divallce</vt:lpstr>
      <vt:lpstr>DivAR</vt:lpstr>
      <vt:lpstr>DivBR</vt:lpstr>
      <vt:lpstr>DivHR</vt:lpstr>
      <vt:lpstr>dividendvouchers</vt:lpstr>
      <vt:lpstr>Ees</vt:lpstr>
      <vt:lpstr>empal</vt:lpstr>
      <vt:lpstr>Ers</vt:lpstr>
      <vt:lpstr>ErsThold</vt:lpstr>
      <vt:lpstr>frvrq1</vt:lpstr>
      <vt:lpstr>frvrq2</vt:lpstr>
      <vt:lpstr>frvrq3</vt:lpstr>
      <vt:lpstr>frvrq4</vt:lpstr>
      <vt:lpstr>frvrq5</vt:lpstr>
      <vt:lpstr>HOME</vt:lpstr>
      <vt:lpstr>HR</vt:lpstr>
      <vt:lpstr>HRB</vt:lpstr>
      <vt:lpstr>Ivexcess</vt:lpstr>
      <vt:lpstr>Ivlower</vt:lpstr>
      <vt:lpstr>Ivrate</vt:lpstr>
      <vt:lpstr>Ivupper</vt:lpstr>
      <vt:lpstr>LEL</vt:lpstr>
      <vt:lpstr>netamountsq1</vt:lpstr>
      <vt:lpstr>netamountsq2</vt:lpstr>
      <vt:lpstr>netamountsq3</vt:lpstr>
      <vt:lpstr>netamountsq4</vt:lpstr>
      <vt:lpstr>netamountsq5</vt:lpstr>
      <vt:lpstr>PA</vt:lpstr>
      <vt:lpstr>perfromancesummary</vt:lpstr>
      <vt:lpstr>planningquestionnaire</vt:lpstr>
      <vt:lpstr>'Dividend vouchers'!Print_Area</vt:lpstr>
      <vt:lpstr>'planning questionnaire'!Print_Area</vt:lpstr>
      <vt:lpstr>'qtr1'!Print_Area</vt:lpstr>
      <vt:lpstr>prorataAbate</vt:lpstr>
      <vt:lpstr>prorataBRB</vt:lpstr>
      <vt:lpstr>prorataDivallce</vt:lpstr>
      <vt:lpstr>prorataHRB</vt:lpstr>
      <vt:lpstr>prorataPA</vt:lpstr>
      <vt:lpstr>Qtr1start</vt:lpstr>
      <vt:lpstr>Qtr2start</vt:lpstr>
      <vt:lpstr>Qtr3start</vt:lpstr>
      <vt:lpstr>Qtr4start</vt:lpstr>
      <vt:lpstr>Qtr5start</vt:lpstr>
      <vt:lpstr>savingsallcebr</vt:lpstr>
      <vt:lpstr>savingsallcehr</vt:lpstr>
      <vt:lpstr>savingsallcestarting</vt:lpstr>
      <vt:lpstr>stdvrq1</vt:lpstr>
      <vt:lpstr>stdvrq2</vt:lpstr>
      <vt:lpstr>stdvrq3</vt:lpstr>
      <vt:lpstr>stdvrq4</vt:lpstr>
      <vt:lpstr>stdvrq5</vt:lpstr>
      <vt:lpstr>Thrd</vt:lpstr>
      <vt:lpstr>totalsq1</vt:lpstr>
      <vt:lpstr>totalsq2</vt:lpstr>
      <vt:lpstr>totalsq3</vt:lpstr>
      <vt:lpstr>totalsq4</vt:lpstr>
      <vt:lpstr>totalsq5</vt:lpstr>
      <vt:lpstr>UEL</vt:lpstr>
      <vt:lpstr>vatcontentq1</vt:lpstr>
      <vt:lpstr>vatcontentq2</vt:lpstr>
      <vt:lpstr>vatcontentq3</vt:lpstr>
      <vt:lpstr>vatcontentq4</vt:lpstr>
      <vt:lpstr>vatcontentq5</vt:lpstr>
      <vt:lpstr>vatstatusq1</vt:lpstr>
      <vt:lpstr>vatstatusq2</vt:lpstr>
      <vt:lpstr>vatstatusq3</vt:lpstr>
      <vt:lpstr>vatstatusq4</vt:lpstr>
      <vt:lpstr>vatstatusq5</vt:lpstr>
      <vt:lpstr>vatsummaries</vt:lpstr>
    </vt:vector>
  </TitlesOfParts>
  <Company>Whitefield Tax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Whitefield Tax</dc:creator>
  <cp:lastModifiedBy>Jessica Garbett</cp:lastModifiedBy>
  <cp:lastPrinted>2016-03-29T11:36:51Z</cp:lastPrinted>
  <dcterms:created xsi:type="dcterms:W3CDTF">2003-02-23T20:17:32Z</dcterms:created>
  <dcterms:modified xsi:type="dcterms:W3CDTF">2025-03-11T17:06:25Z</dcterms:modified>
</cp:coreProperties>
</file>